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380" yWindow="165" windowWidth="14280" windowHeight="124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Pol'!$A$1:$U$119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12" l="1"/>
  <c r="U77" i="12"/>
  <c r="Q77" i="12"/>
  <c r="O77" i="12"/>
  <c r="G115" i="12" l="1"/>
  <c r="G113" i="12"/>
  <c r="G111" i="12"/>
  <c r="G109" i="12"/>
  <c r="G106" i="12"/>
  <c r="G104" i="12"/>
  <c r="G102" i="12"/>
  <c r="G101" i="12"/>
  <c r="G100" i="12"/>
  <c r="G98" i="12"/>
  <c r="G97" i="12"/>
  <c r="G95" i="12"/>
  <c r="G93" i="12"/>
  <c r="G91" i="12"/>
  <c r="G88" i="12"/>
  <c r="G79" i="12"/>
  <c r="G69" i="12"/>
  <c r="G66" i="12"/>
  <c r="G58" i="12"/>
  <c r="G56" i="12"/>
  <c r="G46" i="12"/>
  <c r="G44" i="12"/>
  <c r="G42" i="12"/>
  <c r="G35" i="12"/>
  <c r="G34" i="12"/>
  <c r="G22" i="12"/>
  <c r="G20" i="12"/>
  <c r="G17" i="12"/>
  <c r="G14" i="12"/>
  <c r="G11" i="12"/>
  <c r="G8" i="12"/>
  <c r="AX117" i="12" l="1"/>
  <c r="AX116" i="12"/>
  <c r="AX114" i="12"/>
  <c r="AX112" i="12"/>
  <c r="AX110" i="12"/>
  <c r="AX107" i="12"/>
  <c r="AX103" i="12"/>
  <c r="AX99" i="12"/>
  <c r="AX96" i="12"/>
  <c r="AX80" i="12"/>
  <c r="AX70" i="12"/>
  <c r="AX67" i="12"/>
  <c r="AX59" i="12"/>
  <c r="AX54" i="12"/>
  <c r="AX53" i="12"/>
  <c r="AX52" i="12"/>
  <c r="AX51" i="12"/>
  <c r="AX50" i="12"/>
  <c r="AX49" i="12"/>
  <c r="AX47" i="12"/>
  <c r="AX43" i="12"/>
  <c r="AX41" i="12"/>
  <c r="AX40" i="12"/>
  <c r="AX39" i="12"/>
  <c r="AX38" i="12"/>
  <c r="AX37" i="12"/>
  <c r="AX36" i="12"/>
  <c r="AX29" i="12"/>
  <c r="AX28" i="12"/>
  <c r="AX27" i="12"/>
  <c r="AX26" i="12"/>
  <c r="AX25" i="12"/>
  <c r="AX24" i="12"/>
  <c r="AX23" i="12"/>
  <c r="AX18" i="12"/>
  <c r="G7" i="12"/>
  <c r="I49" i="1" s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0" i="12"/>
  <c r="I50" i="1" s="1"/>
  <c r="I11" i="12"/>
  <c r="I10" i="12" s="1"/>
  <c r="K11" i="12"/>
  <c r="K10" i="12" s="1"/>
  <c r="M11" i="12"/>
  <c r="M10" i="12" s="1"/>
  <c r="O11" i="12"/>
  <c r="O10" i="12" s="1"/>
  <c r="Q11" i="12"/>
  <c r="Q10" i="12" s="1"/>
  <c r="U11" i="12"/>
  <c r="U10" i="12" s="1"/>
  <c r="G13" i="12"/>
  <c r="I51" i="1" s="1"/>
  <c r="I14" i="12"/>
  <c r="K14" i="12"/>
  <c r="M14" i="12"/>
  <c r="O14" i="12"/>
  <c r="Q14" i="12"/>
  <c r="U14" i="12"/>
  <c r="I17" i="12"/>
  <c r="K17" i="12"/>
  <c r="M17" i="12"/>
  <c r="M13" i="12" s="1"/>
  <c r="O17" i="12"/>
  <c r="Q17" i="12"/>
  <c r="U17" i="12"/>
  <c r="U13" i="12" s="1"/>
  <c r="G19" i="12"/>
  <c r="I52" i="1" s="1"/>
  <c r="I20" i="12"/>
  <c r="I19" i="12" s="1"/>
  <c r="K20" i="12"/>
  <c r="K19" i="12" s="1"/>
  <c r="M20" i="12"/>
  <c r="M19" i="12" s="1"/>
  <c r="O20" i="12"/>
  <c r="O19" i="12" s="1"/>
  <c r="Q20" i="12"/>
  <c r="Q19" i="12" s="1"/>
  <c r="U20" i="12"/>
  <c r="U19" i="12" s="1"/>
  <c r="G21" i="12"/>
  <c r="I53" i="1" s="1"/>
  <c r="I22" i="12"/>
  <c r="K22" i="12"/>
  <c r="M22" i="12"/>
  <c r="O22" i="12"/>
  <c r="Q22" i="12"/>
  <c r="U22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G45" i="12"/>
  <c r="I54" i="1" s="1"/>
  <c r="I46" i="12"/>
  <c r="K46" i="12"/>
  <c r="M46" i="12"/>
  <c r="O46" i="12"/>
  <c r="Q46" i="12"/>
  <c r="U46" i="12"/>
  <c r="I56" i="12"/>
  <c r="K56" i="12"/>
  <c r="M56" i="12"/>
  <c r="O56" i="12"/>
  <c r="Q56" i="12"/>
  <c r="U56" i="12"/>
  <c r="G57" i="12"/>
  <c r="I55" i="1" s="1"/>
  <c r="I58" i="12"/>
  <c r="K58" i="12"/>
  <c r="M58" i="12"/>
  <c r="O58" i="12"/>
  <c r="Q58" i="12"/>
  <c r="U58" i="12"/>
  <c r="I66" i="12"/>
  <c r="K66" i="12"/>
  <c r="M66" i="12"/>
  <c r="O66" i="12"/>
  <c r="Q66" i="12"/>
  <c r="U66" i="12"/>
  <c r="I69" i="12"/>
  <c r="K69" i="12"/>
  <c r="M69" i="12"/>
  <c r="O69" i="12"/>
  <c r="Q69" i="12"/>
  <c r="U69" i="12"/>
  <c r="I77" i="12"/>
  <c r="K77" i="12"/>
  <c r="M77" i="12"/>
  <c r="I79" i="12"/>
  <c r="K79" i="12"/>
  <c r="M79" i="12"/>
  <c r="O79" i="12"/>
  <c r="Q79" i="12"/>
  <c r="U79" i="12"/>
  <c r="G87" i="12"/>
  <c r="I56" i="1" s="1"/>
  <c r="I88" i="12"/>
  <c r="K88" i="12"/>
  <c r="M88" i="12"/>
  <c r="O88" i="12"/>
  <c r="Q88" i="12"/>
  <c r="U88" i="12"/>
  <c r="I91" i="12"/>
  <c r="K91" i="12"/>
  <c r="M91" i="12"/>
  <c r="O91" i="12"/>
  <c r="Q91" i="12"/>
  <c r="U91" i="12"/>
  <c r="G92" i="12"/>
  <c r="I57" i="1" s="1"/>
  <c r="I93" i="12"/>
  <c r="I92" i="12" s="1"/>
  <c r="K93" i="12"/>
  <c r="K92" i="12" s="1"/>
  <c r="M93" i="12"/>
  <c r="M92" i="12" s="1"/>
  <c r="O93" i="12"/>
  <c r="O92" i="12" s="1"/>
  <c r="Q93" i="12"/>
  <c r="Q92" i="12" s="1"/>
  <c r="U93" i="12"/>
  <c r="U92" i="12" s="1"/>
  <c r="G94" i="12"/>
  <c r="I58" i="1" s="1"/>
  <c r="I95" i="12"/>
  <c r="K95" i="12"/>
  <c r="M95" i="12"/>
  <c r="O95" i="12"/>
  <c r="Q95" i="12"/>
  <c r="U95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4" i="12"/>
  <c r="K104" i="12"/>
  <c r="M104" i="12"/>
  <c r="O104" i="12"/>
  <c r="Q104" i="12"/>
  <c r="U104" i="12"/>
  <c r="G105" i="12"/>
  <c r="I59" i="1" s="1"/>
  <c r="I106" i="12"/>
  <c r="I105" i="12" s="1"/>
  <c r="K106" i="12"/>
  <c r="K105" i="12" s="1"/>
  <c r="M106" i="12"/>
  <c r="M105" i="12" s="1"/>
  <c r="O106" i="12"/>
  <c r="O105" i="12" s="1"/>
  <c r="Q106" i="12"/>
  <c r="Q105" i="12" s="1"/>
  <c r="U106" i="12"/>
  <c r="U105" i="12" s="1"/>
  <c r="G108" i="12"/>
  <c r="I60" i="1" s="1"/>
  <c r="I109" i="12"/>
  <c r="K109" i="12"/>
  <c r="M109" i="12"/>
  <c r="O109" i="12"/>
  <c r="Q109" i="12"/>
  <c r="U109" i="12"/>
  <c r="I111" i="12"/>
  <c r="K111" i="12"/>
  <c r="M111" i="12"/>
  <c r="O111" i="12"/>
  <c r="Q111" i="12"/>
  <c r="U111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13" i="12" l="1"/>
  <c r="Q13" i="12"/>
  <c r="J39" i="1"/>
  <c r="J42" i="1" s="1"/>
  <c r="J40" i="1"/>
  <c r="I61" i="1"/>
  <c r="J57" i="1" s="1"/>
  <c r="Q108" i="12"/>
  <c r="U57" i="12"/>
  <c r="K57" i="12"/>
  <c r="O57" i="12"/>
  <c r="U21" i="12"/>
  <c r="K21" i="12"/>
  <c r="O21" i="12"/>
  <c r="I108" i="12"/>
  <c r="O108" i="12"/>
  <c r="U108" i="12"/>
  <c r="K108" i="12"/>
  <c r="O94" i="12"/>
  <c r="U94" i="12"/>
  <c r="K94" i="12"/>
  <c r="O87" i="12"/>
  <c r="U87" i="12"/>
  <c r="K87" i="12"/>
  <c r="O45" i="12"/>
  <c r="U45" i="12"/>
  <c r="K45" i="12"/>
  <c r="M21" i="12"/>
  <c r="Q21" i="12"/>
  <c r="I21" i="12"/>
  <c r="M108" i="12"/>
  <c r="Q94" i="12"/>
  <c r="I94" i="12"/>
  <c r="M94" i="12"/>
  <c r="Q87" i="12"/>
  <c r="I87" i="12"/>
  <c r="M87" i="12"/>
  <c r="Q45" i="12"/>
  <c r="I45" i="12"/>
  <c r="M45" i="12"/>
  <c r="K13" i="12"/>
  <c r="O13" i="12"/>
  <c r="Q57" i="12"/>
  <c r="I57" i="12"/>
  <c r="M57" i="12"/>
  <c r="J53" i="1" l="1"/>
  <c r="J49" i="1"/>
  <c r="J54" i="1"/>
  <c r="J56" i="1"/>
  <c r="J55" i="1"/>
  <c r="J60" i="1"/>
  <c r="J58" i="1"/>
  <c r="J52" i="1"/>
  <c r="J50" i="1"/>
  <c r="J51" i="1"/>
  <c r="J59" i="1"/>
  <c r="G25" i="1"/>
  <c r="G26" i="1" s="1"/>
  <c r="G29" i="1" s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<sst xmlns="http://schemas.openxmlformats.org/spreadsheetml/2006/main" count="460" uniqueCount="247">
  <si>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</si>
  <si>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</si>
  <si>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</si>
  <si>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</si>
  <si>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</si>
  <si>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</si>
  <si>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</si>
  <si>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</si>
  <si>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</si>
  <si>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</si>
  <si>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</si>
  <si>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</si>
  <si>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</si>
  <si>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</si>
  <si>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</si>
  <si>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</si>
  <si>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</si>
  <si>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</si>
  <si>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</si>
  <si>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</si>
  <si>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</si>
  <si>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</si>
  <si>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</si>
  <si>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</si>
  <si>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</si>
  <si>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</si>
  <si>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</si>
  <si>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</si>
  <si>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</si>
  <si>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</si>
  <si>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</si>
  <si>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</si>
  <si>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</si>
  <si>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</si>
  <si>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</si>
  <si>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</si>
  <si>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</si>
  <si>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</si>
  <si>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</si>
  <si>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</si>
  <si>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</si>
  <si>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</si>
  <si>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</t>
  </si>
  <si>
    <t>Rekonstrukce interiéru sálu</t>
  </si>
  <si>
    <t>Objekt:</t>
  </si>
  <si>
    <t>Rozpočet:</t>
  </si>
  <si>
    <t>Rekonstrukce interiéru sálu UHK budovy C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</si>
  <si>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</si>
  <si>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</si>
  <si>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</si>
  <si>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</si>
  <si>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</si>
  <si>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</si>
  <si>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</si>
  <si>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</si>
  <si>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</si>
  <si>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</si>
  <si>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</si>
  <si>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</si>
  <si>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</si>
  <si>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</si>
  <si>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</si>
  <si>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775</t>
  </si>
  <si>
    <t>Podlahy vlysové a parketové</t>
  </si>
  <si>
    <t>784</t>
  </si>
  <si>
    <t>Malby</t>
  </si>
  <si>
    <t>786A</t>
  </si>
  <si>
    <t>Stínící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</si>
  <si>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</si>
  <si>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</si>
  <si>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</si>
  <si>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</si>
  <si>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</si>
  <si>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</si>
  <si>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</si>
  <si>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</si>
  <si>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</si>
  <si>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</si>
  <si>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</si>
  <si>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</si>
  <si>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</si>
  <si>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</si>
  <si>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</si>
  <si>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</si>
  <si>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</si>
  <si>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</si>
  <si>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</si>
  <si>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</si>
  <si>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</si>
  <si>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</si>
  <si>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</si>
  <si>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</si>
  <si>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</si>
  <si>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</si>
  <si>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</si>
  <si>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</si>
  <si>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</si>
  <si>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</si>
  <si>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</si>
  <si>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941955004</t>
  </si>
  <si>
    <t>Lešení lehké pomocné, výška podlahy do 3,5 m</t>
  </si>
  <si>
    <t>m2</t>
  </si>
  <si>
    <t>POL1_</t>
  </si>
  <si>
    <t>4*(6,97*2+2*23,22+0,87*2*4)</t>
  </si>
  <si>
    <t>VV</t>
  </si>
  <si>
    <t>952901114</t>
  </si>
  <si>
    <t>Vyčištění budov o výšce podlaží nad 4 m, dle PD</t>
  </si>
  <si>
    <t>6,97*23,22-0,87*1,05*4</t>
  </si>
  <si>
    <t>96-01</t>
  </si>
  <si>
    <t>Demontáž stávajících žaluzií</t>
  </si>
  <si>
    <t>1,52*2,71*2</t>
  </si>
  <si>
    <t>1,65*3,745*5</t>
  </si>
  <si>
    <t>96-02</t>
  </si>
  <si>
    <t>Odstranění krytů otopných těles</t>
  </si>
  <si>
    <t>ks</t>
  </si>
  <si>
    <t>V rámci obnovy auly bude přistoupeno k odstranění nepůvodních nevhodných krytů otopných těles a provedení nových parapetů (parapety vykázány v projektu interiéru).</t>
  </si>
  <si>
    <t>POP</t>
  </si>
  <si>
    <t>999281108</t>
  </si>
  <si>
    <t>Přesun hmot pro opravy a údržbu do výšky 12 m</t>
  </si>
  <si>
    <t>t</t>
  </si>
  <si>
    <t>POL7_</t>
  </si>
  <si>
    <t>766-01</t>
  </si>
  <si>
    <t>Úprava dřevěného obkladu dle PD, POZN.1</t>
  </si>
  <si>
    <t>-	Demontáž a popis všech částí obložení.</t>
  </si>
  <si>
    <t>-	Odstranění stávajícího syntetického laku bude provedeno teplovzdušnými pistolemi a odstraňovači na bázi rozpouštědel (např. Chemsearch, Chemstrip, Colorlak P 05, P 07, P 08, Barvy Laky P 8512 a jiné na bázi dichlormethanu apod.), za pomoci skalpelů, škrabek, špachtlí, nebo podobnými nástroji tak, aby byly jasně zřetelné původní profilace.</t>
  </si>
  <si>
    <t>-	Oprava jednotlivých dřevěných prvků, jejich doplnění – lepení rámových konstrukčních spojů glutinovými klihy (např. rybím klihem za studena), lepení ostatních částí akrylátovými lepidly (např. Ponal)</t>
  </si>
  <si>
    <t>-	Příprava podkladu pro povrchovou úpravu - opakované tmelení a broušení klihovými, nebo olejovými tmely (např. Clou)</t>
  </si>
  <si>
    <t>-	Opakované nanášení základního nátěru olejovosyntetickou okrovou barvou v nejsvětlejším odstínu dřeva (min. 2x) v kombinaci s opakovaným tmelením povrchu</t>
  </si>
  <si>
    <t>-	Vlastní fládrování pomocí přípravků z gumy, mořské houby a speciálními štětci olejovosyntetickými barvami a lazurami (1x – 2x, podle výrazu fládru)</t>
  </si>
  <si>
    <t>-	Závěrečné lakování transparentním, nebo lazurním lakem podle potřeby (opakovaně 2x)</t>
  </si>
  <si>
    <t>A : 2,02*6,97</t>
  </si>
  <si>
    <t>B : (1,9*3,4) + (0,9*1,9) + (2,02*3,99) + (2,02*3,89) + (2,02*0,97) + (3,36*2,02)</t>
  </si>
  <si>
    <t>C : 6,97*2,02</t>
  </si>
  <si>
    <t>D : (0,86*2,02) + (0,66*2,02) + (0,93*2,02) + (0,94*2,02) + (0,92*2,02) + (0,94*2,02) +(0,86*2,02) + (0,91*1,92) + (0,74*1,92) +(0,84*1,92)</t>
  </si>
  <si>
    <t>766-13</t>
  </si>
  <si>
    <t>Doplnění a zapravení obkladu po přemístění rozvaděče, POZN.13</t>
  </si>
  <si>
    <t>766-X02</t>
  </si>
  <si>
    <t>X02 ÚPRAVA STÁVAJÍCÍHO ZABUDOVANÉHO SEDACÍHO NÁBYTKU dle PD, POZN.12</t>
  </si>
  <si>
    <t>soub</t>
  </si>
  <si>
    <t>Práce budou spočívat v demontáži celku, jeho deponování z místnosti a následným úpravám:</t>
  </si>
  <si>
    <t>-	v první řadě sedaček budou odstraněny dvě prostřední sedačky – je zde umístěna nová podlahová krabice pro připojení dataprojektoru</t>
  </si>
  <si>
    <t>-	odstranění původních nátěrů na kovových částech, opatření novým základovým nátěrem a finálním nátěrem v černé barvě</t>
  </si>
  <si>
    <t>-	přečalounění černou látkou (např. Kolovrat Gardena 1936/831)</t>
  </si>
  <si>
    <t>-	přimoření dřevěných částí do tmavších odstínů nově realizovaného fládru na dveřích a dřevěných obkladech</t>
  </si>
  <si>
    <t>-	opatření vrutů černými krytkami hlavy</t>
  </si>
  <si>
    <t>776-02</t>
  </si>
  <si>
    <t>Úprava čela pódia</t>
  </si>
  <si>
    <t>V rámci řemeslné obnovy podlahy bude odstraněna čelní deska pódia (v. 100 mm), která je tvořená dubovými vlysy a bude nahrazena dubovým prknem v tl. 25 mm (dle tloušťky vlysů) v totožné barevnosti a s totožnou povrchovou úpravou.</t>
  </si>
  <si>
    <t>998766102</t>
  </si>
  <si>
    <t>Přesun hmot pro truhlářské konstr., výšky do 12 m</t>
  </si>
  <si>
    <t>775591900</t>
  </si>
  <si>
    <t>Oprava podlah, broušení vlysů, parket, POZN.11</t>
  </si>
  <si>
    <t>Postup práce v režimu řemeslné obnovy:</t>
  </si>
  <si>
    <t/>
  </si>
  <si>
    <t>-	Odstranění nevhodných prvků (nevhodně tvarované dřevěné lišty podlahy pódia)</t>
  </si>
  <si>
    <t>-	Lokální demontáž silně poškozených částí podlahy.</t>
  </si>
  <si>
    <t>-	Lokální opravy (zpevnění) a přeložení poškozených částí podlahy.</t>
  </si>
  <si>
    <t>-	Tmelení spár.</t>
  </si>
  <si>
    <t>-	Povrchová úprava olejem, vyšší zátěž.</t>
  </si>
  <si>
    <t>(0,2*1,55)*7 + (6,97*3,3) + (0,67*4,67) + (15,06* 6,97) + (0,67* 4,67) + (3,24*6,97)</t>
  </si>
  <si>
    <t>998775102</t>
  </si>
  <si>
    <t>Přesun hmot pro podlahy vlysové, výšky do 12 m</t>
  </si>
  <si>
    <t>784-05</t>
  </si>
  <si>
    <t>B : (0,46*3,765*2) + 0,81*0,63 + (3,79*0,46*2) + 0,91*0,63</t>
  </si>
  <si>
    <t>C´sloupy + pilastry : (4*0,43*3,76) + (4*0,35*3,76)</t>
  </si>
  <si>
    <t>C´podstavec : 0,94*4*1,21</t>
  </si>
  <si>
    <t>C´sloupy + pilastry symetricky na druhou stranu sálu : (4*0,43*3,76) + (4*0,35*3,76)</t>
  </si>
  <si>
    <t>C´podstavec symetricky na druhou stranu sálu : 0,83*1,25*4</t>
  </si>
  <si>
    <t>D : (2*3,79*0,46) + (0,91*0,63) + (0,81*0,63) + (2*3,765*0,46)</t>
  </si>
  <si>
    <t>784-06</t>
  </si>
  <si>
    <t>Rekonstrukce barevnosti drobné štukové výzdoby dle PD, POZN.6</t>
  </si>
  <si>
    <t>C : (2*0,1*0,8) + (1,4*0,1) + (2*0,2*0,4) + (0,13*2*0,1) + (0,32*0,46) + (2*0,29*0,2) + (0,1*0,6) + (0,08*0,17*5)</t>
  </si>
  <si>
    <t>784-09</t>
  </si>
  <si>
    <t>Rekonstrukce barevnosti štukové výzdoby říms a stropu dle PD, POZN.9</t>
  </si>
  <si>
    <t>A : 0,78*6,97</t>
  </si>
  <si>
    <t>B : (3,38*0,78) + (15,19*0,78) + (3,36*0,78)</t>
  </si>
  <si>
    <t>C : 0,78*6,97</t>
  </si>
  <si>
    <t>C´ : 0,78* 6,97*2 *2</t>
  </si>
  <si>
    <t>D : (0,78*3,33) + (15,19*0,77) + (0,38*0,78)</t>
  </si>
  <si>
    <t>strop = celek - POZN.10 : 158,26-78,5787</t>
  </si>
  <si>
    <t>A : 2,73*6,97</t>
  </si>
  <si>
    <t>B : (3,38*2,72) + (0,91*2,73) + (0,77*1,81) + (3,98*2,73) + (0,77*1,81) + (2,73*3,89) + (0,77*1,81) + (0,97*2,73) + (3,36*2,72)</t>
  </si>
  <si>
    <t>C : (2,72*2,6) + (2,63*2,72) + (1,74*2,73) - 1,02 - 0,8 - 0,068</t>
  </si>
  <si>
    <t>D : (0,86*2,72) + (0,66*2,72) + (0,93*2,72) + (0,94*2,72) + (0,92*2,72) + (0,94*2,72) + (0,86*2,72)</t>
  </si>
  <si>
    <t>(0,91*2,72) + (0,74*2,72) + (0,84*2,72) + (1,52*0,81) + (1,65*0,81) + (1,65*0,81) + (1,65*0,8) + (1,65*0,8) + (1,65*0,8) + (1,52*0,74)</t>
  </si>
  <si>
    <t>strop+sloupy : (6,17*2,47) + (2,3*4,12) + (7*4,12) + (2,3*4,12) + (2,39*6,12)+0,23*4</t>
  </si>
  <si>
    <t>784255342</t>
  </si>
  <si>
    <t>786A-X01</t>
  </si>
  <si>
    <t>X01  ŘÍMSKÉ ROLETY dle PD, D+M</t>
  </si>
  <si>
    <t>998786102</t>
  </si>
  <si>
    <t>Přesun hmot pro zastiň. techniku, výšky do 12 m</t>
  </si>
  <si>
    <t>M21-01</t>
  </si>
  <si>
    <t>Úprava stávajícího rozvaděče v obkladu - umístění nového na osu dřevěného panelu, POZN.13</t>
  </si>
  <si>
    <t>979017111</t>
  </si>
  <si>
    <t>Svislé přemístění suti nošením na H do 3,5 m</t>
  </si>
  <si>
    <t>POL8_</t>
  </si>
  <si>
    <t>S naložením suti nebo vybouraných hmot do dopravního prostředku a na jejich vyložením, popřípadě přeložením na normální dopravní prostředek.</t>
  </si>
  <si>
    <t>979017191</t>
  </si>
  <si>
    <t>Příplatek k přemístění suti za dalších H 3,5 m</t>
  </si>
  <si>
    <t>979081111</t>
  </si>
  <si>
    <t>Odvoz suti a vybour. hmot na skládku do 1 km</t>
  </si>
  <si>
    <t>Včetně naložení na dopravní prostředek a složení na skládku, bez poplatku za skládku.</t>
  </si>
  <si>
    <t>979081121</t>
  </si>
  <si>
    <t>Příplatek k odvozu za každý další 1 km</t>
  </si>
  <si>
    <t>979990107</t>
  </si>
  <si>
    <t xml:space="preserve">Poplatek za skládku suti - směs </t>
  </si>
  <si>
    <t>979087312</t>
  </si>
  <si>
    <t>Vodorovné přemístění vyb. hmot nošením do 10 m</t>
  </si>
  <si>
    <t>979087391</t>
  </si>
  <si>
    <t>Příplatek za nošení suti každých dalších 10 m</t>
  </si>
  <si>
    <t>005121020R</t>
  </si>
  <si>
    <t xml:space="preserve">Provoz zařízení staveniště </t>
  </si>
  <si>
    <t>Kč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</si>
  <si>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</si>
  <si>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</si>
  <si>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004111010R</t>
  </si>
  <si>
    <t xml:space="preserve">Průzkumné práce </t>
  </si>
  <si>
    <t>POL99_8</t>
  </si>
  <si>
    <t>004111020R</t>
  </si>
  <si>
    <t xml:space="preserve">Vypracování výrobně-technické dokumentace </t>
  </si>
  <si>
    <t>005241010V</t>
  </si>
  <si>
    <t>Restaurátorská fotodokumentace a zpráva</t>
  </si>
  <si>
    <t>ON-01</t>
  </si>
  <si>
    <t>Nutné ostatní práce</t>
  </si>
  <si>
    <t>-	několikanásobný posun varhan, jejich zakrytí a ochrana</t>
  </si>
  <si>
    <t>-	zakrývání a ochrana stávajících cenných konstrukcí jako je štuková výzdoba, lustry, dřevěné obklady dveře, okna, parketová podlaha</t>
  </si>
  <si>
    <t>-	Broušení povrchu s malým úběrem povrchu, respektovat případné plošné nerovnosti</t>
  </si>
  <si>
    <t>END</t>
  </si>
  <si>
    <t>Univerzita Hradec Králové</t>
  </si>
  <si>
    <t>CZ62690094</t>
  </si>
  <si>
    <t>Rokitanského 62</t>
  </si>
  <si>
    <t>500 03 Hradec Králové III</t>
  </si>
  <si>
    <t>Architekti Hrůša a spol., Ateliér Brno, s.r.o.</t>
  </si>
  <si>
    <t>Položkový rozpočet auly m.č. 307</t>
  </si>
  <si>
    <t>Rekonstrukce interiéru auly UHK budovy C</t>
  </si>
  <si>
    <t xml:space="preserve">Rekonstrukce interiéru auly </t>
  </si>
  <si>
    <t>Rekonstrukce interiéru auly</t>
  </si>
  <si>
    <t>Rekonstrukce barevnosti sloupů a pilastrů včetně patek, mimo iónské hlavice, dle PD, POZN.5</t>
  </si>
  <si>
    <t>Obnovení původní barevnosti nátěrem.</t>
  </si>
  <si>
    <t>Obnovení původní barevnosti nátěrem, zlacení detailů metalem, proříznutí zalitých plošek skalpelem, restaurátorské práce.</t>
  </si>
  <si>
    <t>Rekonstrukce výmalby vápenným nátěrem. Práce budou probíhat v režimu řemeslné obnovy. Provedení dle PD, včetně očištění a lokálního vyspravení podkladu.</t>
  </si>
  <si>
    <t>Malba vápenným nátěrem, barva, 2 x, POZN.3 a 10</t>
  </si>
  <si>
    <t>Rekonstrukce barevnosti štukové výzdoby iónských hlavic, dle PD, POZN.14</t>
  </si>
  <si>
    <t>784-10</t>
  </si>
  <si>
    <t>Náklady na vyhotovení dokumentace skutečného provedení stavby a její předání objednateli v požadované formě a požadovaném počtu, vypracování restaurátorské zprávy dle podmínek rozhodnutí č.j. MMHK/151739/2019 PP/Bla</t>
  </si>
  <si>
    <t>Náklady na provedení rozšiřujícího destruktivního restaurátorského průzkumu dle podmínek rozhodnutí č.j. MMHK/151739/2019 PP/Bla.</t>
  </si>
  <si>
    <t>Náklady na zpracování výrobně-technické dokumentace, která bude vycházet ze zjištění rozšiřujícího destruktivního restaurátorského průzkumu.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</si>
</sst>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0" fontId="18" fillId="0" borderId="30" xfId="0" applyFont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8" fillId="0" borderId="30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18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0" borderId="27" xfId="0" applyNumberFormat="1" applyFont="1" applyBorder="1" applyAlignment="1">
      <alignment vertical="top" shrinkToFit="1"/>
    </xf>
    <xf numFmtId="0" fontId="18" fillId="0" borderId="0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29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6" fillId="5" borderId="30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10" t="s">
        <v>41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view="pageBreakPreview" topLeftCell="C1" zoomScale="90" zoomScaleNormal="100" zoomScaleSheetLayoutView="90" workbookViewId="0">
      <selection activeCell="N60" sqref="N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37" t="s">
        <v>233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0" t="s">
        <v>23</v>
      </c>
      <c r="C2" s="81"/>
      <c r="D2" s="82"/>
      <c r="E2" s="82" t="s">
        <v>234</v>
      </c>
      <c r="F2" s="83"/>
      <c r="G2" s="84"/>
      <c r="H2" s="83"/>
      <c r="I2" s="84"/>
      <c r="J2" s="85"/>
      <c r="O2" s="2"/>
    </row>
    <row r="3" spans="1:15" ht="23.25" customHeight="1" x14ac:dyDescent="0.2">
      <c r="A3" s="4"/>
      <c r="B3" s="86" t="s">
        <v>44</v>
      </c>
      <c r="C3" s="81"/>
      <c r="D3" s="87"/>
      <c r="E3" s="87" t="s">
        <v>235</v>
      </c>
      <c r="F3" s="88"/>
      <c r="G3" s="88"/>
      <c r="H3" s="81"/>
      <c r="I3" s="89"/>
      <c r="J3" s="90"/>
    </row>
    <row r="4" spans="1:15" ht="23.25" customHeight="1" x14ac:dyDescent="0.2">
      <c r="A4" s="4"/>
      <c r="B4" s="91" t="s">
        <v>45</v>
      </c>
      <c r="C4" s="92"/>
      <c r="D4" s="93"/>
      <c r="E4" s="93" t="s">
        <v>236</v>
      </c>
      <c r="F4" s="94"/>
      <c r="G4" s="95"/>
      <c r="H4" s="94"/>
      <c r="I4" s="95"/>
      <c r="J4" s="96"/>
    </row>
    <row r="5" spans="1:15" ht="24" customHeight="1" x14ac:dyDescent="0.2">
      <c r="A5" s="4"/>
      <c r="B5" s="47" t="s">
        <v>22</v>
      </c>
      <c r="C5" s="5"/>
      <c r="D5" s="33" t="s">
        <v>228</v>
      </c>
      <c r="E5" s="26"/>
      <c r="F5" s="26"/>
      <c r="G5" s="26"/>
      <c r="H5" s="28" t="s">
        <v>35</v>
      </c>
      <c r="I5" s="203">
        <v>62690094</v>
      </c>
      <c r="J5" s="11"/>
    </row>
    <row r="6" spans="1:15" ht="15.75" customHeight="1" x14ac:dyDescent="0.2">
      <c r="A6" s="4"/>
      <c r="B6" s="41"/>
      <c r="C6" s="26"/>
      <c r="D6" s="203" t="s">
        <v>230</v>
      </c>
      <c r="E6" s="26"/>
      <c r="F6" s="26"/>
      <c r="G6" s="26"/>
      <c r="H6" s="28" t="s">
        <v>36</v>
      </c>
      <c r="I6" s="203" t="s">
        <v>229</v>
      </c>
      <c r="J6" s="11"/>
    </row>
    <row r="7" spans="1:15" ht="15.75" customHeight="1" x14ac:dyDescent="0.2">
      <c r="A7" s="4"/>
      <c r="B7" s="42"/>
      <c r="C7" s="27"/>
      <c r="D7" s="204" t="s">
        <v>231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20</v>
      </c>
      <c r="C8" s="5"/>
      <c r="D8" s="35"/>
      <c r="E8" s="5"/>
      <c r="F8" s="5"/>
      <c r="G8" s="45"/>
      <c r="H8" s="28" t="s">
        <v>35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19</v>
      </c>
      <c r="C11" s="5"/>
      <c r="D11" s="247"/>
      <c r="E11" s="247"/>
      <c r="F11" s="247"/>
      <c r="G11" s="247"/>
      <c r="H11" s="28" t="s">
        <v>35</v>
      </c>
      <c r="I11" s="33"/>
      <c r="J11" s="11"/>
    </row>
    <row r="12" spans="1:15" ht="15.75" customHeight="1" x14ac:dyDescent="0.2">
      <c r="A12" s="4"/>
      <c r="B12" s="41"/>
      <c r="C12" s="26"/>
      <c r="D12" s="250"/>
      <c r="E12" s="250"/>
      <c r="F12" s="250"/>
      <c r="G12" s="250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15"/>
      <c r="E13" s="215"/>
      <c r="F13" s="215"/>
      <c r="G13" s="215"/>
      <c r="H13" s="29"/>
      <c r="I13" s="34"/>
      <c r="J13" s="51"/>
    </row>
    <row r="14" spans="1:15" ht="24" customHeight="1" x14ac:dyDescent="0.2">
      <c r="A14" s="4"/>
      <c r="B14" s="66" t="s">
        <v>21</v>
      </c>
      <c r="C14" s="67"/>
      <c r="D14" s="68" t="s">
        <v>232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33</v>
      </c>
      <c r="C15" s="72"/>
      <c r="D15" s="53"/>
      <c r="E15" s="246"/>
      <c r="F15" s="246"/>
      <c r="G15" s="248"/>
      <c r="H15" s="248"/>
      <c r="I15" s="248" t="s">
        <v>30</v>
      </c>
      <c r="J15" s="249"/>
    </row>
    <row r="16" spans="1:15" ht="23.25" customHeight="1" x14ac:dyDescent="0.2">
      <c r="A16" s="156" t="s">
        <v>25</v>
      </c>
      <c r="B16" s="157" t="s">
        <v>25</v>
      </c>
      <c r="C16" s="58"/>
      <c r="D16" s="59"/>
      <c r="E16" s="216"/>
      <c r="F16" s="217"/>
      <c r="G16" s="216"/>
      <c r="H16" s="217"/>
      <c r="I16" s="216"/>
      <c r="J16" s="229"/>
    </row>
    <row r="17" spans="1:10" ht="23.25" customHeight="1" x14ac:dyDescent="0.2">
      <c r="A17" s="156" t="s">
        <v>26</v>
      </c>
      <c r="B17" s="157" t="s">
        <v>26</v>
      </c>
      <c r="C17" s="58"/>
      <c r="D17" s="59"/>
      <c r="E17" s="216"/>
      <c r="F17" s="217"/>
      <c r="G17" s="216"/>
      <c r="H17" s="217"/>
      <c r="I17" s="216"/>
      <c r="J17" s="229"/>
    </row>
    <row r="18" spans="1:10" ht="23.25" customHeight="1" x14ac:dyDescent="0.2">
      <c r="A18" s="156" t="s">
        <v>27</v>
      </c>
      <c r="B18" s="157" t="s">
        <v>27</v>
      </c>
      <c r="C18" s="58"/>
      <c r="D18" s="59"/>
      <c r="E18" s="216"/>
      <c r="F18" s="217"/>
      <c r="G18" s="216"/>
      <c r="H18" s="217"/>
      <c r="I18" s="216"/>
      <c r="J18" s="229"/>
    </row>
    <row r="19" spans="1:10" ht="23.25" customHeight="1" x14ac:dyDescent="0.2">
      <c r="A19" s="156" t="s">
        <v>73</v>
      </c>
      <c r="B19" s="157" t="s">
        <v>28</v>
      </c>
      <c r="C19" s="58"/>
      <c r="D19" s="59"/>
      <c r="E19" s="216"/>
      <c r="F19" s="217"/>
      <c r="G19" s="216"/>
      <c r="H19" s="217"/>
      <c r="I19" s="216"/>
      <c r="J19" s="229"/>
    </row>
    <row r="20" spans="1:10" ht="23.25" customHeight="1" x14ac:dyDescent="0.2">
      <c r="A20" s="156" t="s">
        <v>74</v>
      </c>
      <c r="B20" s="157" t="s">
        <v>29</v>
      </c>
      <c r="C20" s="58"/>
      <c r="D20" s="59"/>
      <c r="E20" s="216"/>
      <c r="F20" s="217"/>
      <c r="G20" s="216"/>
      <c r="H20" s="217"/>
      <c r="I20" s="216"/>
      <c r="J20" s="229"/>
    </row>
    <row r="21" spans="1:10" ht="23.25" customHeight="1" x14ac:dyDescent="0.2">
      <c r="A21" s="4"/>
      <c r="B21" s="74" t="s">
        <v>30</v>
      </c>
      <c r="C21" s="75"/>
      <c r="D21" s="76"/>
      <c r="E21" s="235"/>
      <c r="F21" s="244"/>
      <c r="G21" s="235"/>
      <c r="H21" s="244"/>
      <c r="I21" s="235"/>
      <c r="J21" s="236"/>
    </row>
    <row r="22" spans="1:10" ht="33" customHeight="1" x14ac:dyDescent="0.2">
      <c r="A22" s="4"/>
      <c r="B22" s="65" t="s">
        <v>34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12</v>
      </c>
      <c r="C23" s="58"/>
      <c r="D23" s="59"/>
      <c r="E23" s="60">
        <v>15</v>
      </c>
      <c r="F23" s="61" t="s">
        <v>0</v>
      </c>
      <c r="G23" s="233">
        <v>0</v>
      </c>
      <c r="H23" s="234"/>
      <c r="I23" s="234"/>
      <c r="J23" s="62" t="str">
        <f t="shared" ref="J23:J28" si="0">Mena</f>
        <v>CZK</v>
      </c>
    </row>
    <row r="24" spans="1:10" ht="23.25" customHeight="1" x14ac:dyDescent="0.2">
      <c r="A24" s="4"/>
      <c r="B24" s="57" t="s">
        <v>13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14</v>
      </c>
      <c r="C25" s="58"/>
      <c r="D25" s="59"/>
      <c r="E25" s="60">
        <v>21</v>
      </c>
      <c r="F25" s="61" t="s">
        <v>0</v>
      </c>
      <c r="G25" s="233">
        <f>I61</f>
        <v>0</v>
      </c>
      <c r="H25" s="234"/>
      <c r="I25" s="234"/>
      <c r="J25" s="62" t="str">
        <f t="shared" si="0"/>
        <v>CZK</v>
      </c>
    </row>
    <row r="26" spans="1:10" ht="23.25" customHeight="1" x14ac:dyDescent="0.2">
      <c r="A26" s="4"/>
      <c r="B26" s="49" t="s">
        <v>15</v>
      </c>
      <c r="C26" s="22"/>
      <c r="D26" s="18"/>
      <c r="E26" s="43">
        <f>SazbaDPH2</f>
        <v>21</v>
      </c>
      <c r="F26" s="44" t="s">
        <v>0</v>
      </c>
      <c r="G26" s="240">
        <f>ZakladDPHZakl*0.21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2"/>
      <c r="H27" s="242"/>
      <c r="I27" s="242"/>
      <c r="J27" s="63" t="str">
        <f t="shared" si="0"/>
        <v>CZK</v>
      </c>
    </row>
    <row r="28" spans="1:10" ht="27.75" hidden="1" customHeight="1" thickBot="1" x14ac:dyDescent="0.25">
      <c r="A28" s="4"/>
      <c r="B28" s="125" t="s">
        <v>24</v>
      </c>
      <c r="C28" s="126"/>
      <c r="D28" s="126"/>
      <c r="E28" s="127"/>
      <c r="F28" s="128"/>
      <c r="G28" s="243">
        <v>4591739</v>
      </c>
      <c r="H28" s="245"/>
      <c r="I28" s="245"/>
      <c r="J28" s="129" t="str">
        <f t="shared" si="0"/>
        <v>CZK</v>
      </c>
    </row>
    <row r="29" spans="1:10" ht="27.75" customHeight="1" thickBot="1" x14ac:dyDescent="0.25">
      <c r="A29" s="4"/>
      <c r="B29" s="125" t="s">
        <v>37</v>
      </c>
      <c r="C29" s="130"/>
      <c r="D29" s="130"/>
      <c r="E29" s="130"/>
      <c r="F29" s="130"/>
      <c r="G29" s="243">
        <f>ZakladDPHZakl+DPHZakl</f>
        <v>0</v>
      </c>
      <c r="H29" s="243"/>
      <c r="I29" s="243"/>
      <c r="J29" s="131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11</v>
      </c>
      <c r="D32" s="39"/>
      <c r="E32" s="39"/>
      <c r="F32" s="19" t="s">
        <v>10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16</v>
      </c>
      <c r="C37" s="3"/>
      <c r="D37" s="3"/>
      <c r="E37" s="3"/>
      <c r="F37" s="113"/>
      <c r="G37" s="113"/>
      <c r="H37" s="113"/>
      <c r="I37" s="113"/>
      <c r="J37" s="3"/>
    </row>
    <row r="38" spans="1:10" ht="25.5" hidden="1" customHeight="1" x14ac:dyDescent="0.2">
      <c r="A38" s="101" t="s">
        <v>39</v>
      </c>
      <c r="B38" s="105" t="s">
        <v>17</v>
      </c>
      <c r="C38" s="106" t="s">
        <v>5</v>
      </c>
      <c r="D38" s="107"/>
      <c r="E38" s="107"/>
      <c r="F38" s="114" t="str">
        <f>B23</f>
        <v>Základ pro sníženou DPH</v>
      </c>
      <c r="G38" s="114" t="str">
        <f>B25</f>
        <v>Základ pro základní DPH</v>
      </c>
      <c r="H38" s="115" t="s">
        <v>18</v>
      </c>
      <c r="I38" s="115" t="s">
        <v>1</v>
      </c>
      <c r="J38" s="108" t="s">
        <v>0</v>
      </c>
    </row>
    <row r="39" spans="1:10" ht="25.5" hidden="1" customHeight="1" x14ac:dyDescent="0.2">
      <c r="A39" s="101">
        <v>1</v>
      </c>
      <c r="B39" s="109" t="s">
        <v>47</v>
      </c>
      <c r="C39" s="218"/>
      <c r="D39" s="219"/>
      <c r="E39" s="219"/>
      <c r="F39" s="116">
        <v>0</v>
      </c>
      <c r="G39" s="117">
        <v>4591739</v>
      </c>
      <c r="H39" s="118">
        <v>964265.19</v>
      </c>
      <c r="I39" s="118">
        <v>5556004.1900000004</v>
      </c>
      <c r="J39" s="110">
        <f>IF(CenaCelkemVypocet=0,"",I39/CenaCelkemVypocet*100)</f>
        <v>100</v>
      </c>
    </row>
    <row r="40" spans="1:10" ht="25.5" hidden="1" customHeight="1" x14ac:dyDescent="0.2">
      <c r="A40" s="101">
        <v>2</v>
      </c>
      <c r="B40" s="102" t="s">
        <v>42</v>
      </c>
      <c r="C40" s="220" t="s">
        <v>43</v>
      </c>
      <c r="D40" s="221"/>
      <c r="E40" s="221"/>
      <c r="F40" s="119">
        <v>0</v>
      </c>
      <c r="G40" s="120">
        <v>4591739</v>
      </c>
      <c r="H40" s="120">
        <v>964265.19</v>
      </c>
      <c r="I40" s="120">
        <v>5556004.1900000004</v>
      </c>
      <c r="J40" s="103">
        <f>IF(CenaCelkemVypocet=0,"",I40/CenaCelkemVypocet*100)</f>
        <v>100</v>
      </c>
    </row>
    <row r="41" spans="1:10" ht="25.5" hidden="1" customHeight="1" x14ac:dyDescent="0.2">
      <c r="A41" s="101">
        <v>3</v>
      </c>
      <c r="B41" s="111" t="s">
        <v>42</v>
      </c>
      <c r="C41" s="222" t="s">
        <v>43</v>
      </c>
      <c r="D41" s="223"/>
      <c r="E41" s="223"/>
      <c r="F41" s="121">
        <v>0</v>
      </c>
      <c r="G41" s="122">
        <v>4591739</v>
      </c>
      <c r="H41" s="122">
        <v>964265.19</v>
      </c>
      <c r="I41" s="122">
        <v>5556004.1900000004</v>
      </c>
      <c r="J41" s="112">
        <f>IF(CenaCelkemVypocet=0,"",I41/CenaCelkemVypocet*100)</f>
        <v>100</v>
      </c>
    </row>
    <row r="42" spans="1:10" ht="25.5" hidden="1" customHeight="1" x14ac:dyDescent="0.2">
      <c r="A42" s="101"/>
      <c r="B42" s="224" t="s">
        <v>48</v>
      </c>
      <c r="C42" s="225"/>
      <c r="D42" s="225"/>
      <c r="E42" s="226"/>
      <c r="F42" s="123">
        <f>SUMIF(A39:A41,"=1",F39:F41)</f>
        <v>0</v>
      </c>
      <c r="G42" s="124">
        <f>SUMIF(A39:A41,"=1",G39:G41)</f>
        <v>4591739</v>
      </c>
      <c r="H42" s="124">
        <f>SUMIF(A39:A41,"=1",H39:H41)</f>
        <v>964265.19</v>
      </c>
      <c r="I42" s="124">
        <f>SUMIF(A39:A41,"=1",I39:I41)</f>
        <v>5556004.1900000004</v>
      </c>
      <c r="J42" s="104">
        <f>SUMIF(A39:A41,"=1",J39:J41)</f>
        <v>100</v>
      </c>
    </row>
    <row r="46" spans="1:10" ht="15.75" x14ac:dyDescent="0.25">
      <c r="B46" s="132" t="s">
        <v>50</v>
      </c>
    </row>
    <row r="48" spans="1:10" ht="25.5" customHeight="1" x14ac:dyDescent="0.2">
      <c r="A48" s="133"/>
      <c r="B48" s="137" t="s">
        <v>17</v>
      </c>
      <c r="C48" s="137" t="s">
        <v>5</v>
      </c>
      <c r="D48" s="138"/>
      <c r="E48" s="138"/>
      <c r="F48" s="141" t="s">
        <v>51</v>
      </c>
      <c r="G48" s="141"/>
      <c r="H48" s="141"/>
      <c r="I48" s="141" t="s">
        <v>30</v>
      </c>
      <c r="J48" s="141" t="s">
        <v>0</v>
      </c>
    </row>
    <row r="49" spans="1:10" ht="25.5" customHeight="1" x14ac:dyDescent="0.2">
      <c r="A49" s="134"/>
      <c r="B49" s="144" t="s">
        <v>52</v>
      </c>
      <c r="C49" s="227" t="s">
        <v>53</v>
      </c>
      <c r="D49" s="228"/>
      <c r="E49" s="228"/>
      <c r="F49" s="152" t="s">
        <v>25</v>
      </c>
      <c r="G49" s="145"/>
      <c r="H49" s="145"/>
      <c r="I49" s="145">
        <f>'1 1 Pol'!G7</f>
        <v>0</v>
      </c>
      <c r="J49" s="148" t="str">
        <f>IF(I61=0,"",I49/I61*100)</f>
        <v/>
      </c>
    </row>
    <row r="50" spans="1:10" ht="25.5" customHeight="1" x14ac:dyDescent="0.2">
      <c r="A50" s="134"/>
      <c r="B50" s="136" t="s">
        <v>54</v>
      </c>
      <c r="C50" s="211" t="s">
        <v>55</v>
      </c>
      <c r="D50" s="212"/>
      <c r="E50" s="212"/>
      <c r="F50" s="153" t="s">
        <v>25</v>
      </c>
      <c r="G50" s="142"/>
      <c r="H50" s="142"/>
      <c r="I50" s="142">
        <f>'1 1 Pol'!G10</f>
        <v>0</v>
      </c>
      <c r="J50" s="149" t="str">
        <f>IF(I61=0,"",I50/I61*100)</f>
        <v/>
      </c>
    </row>
    <row r="51" spans="1:10" ht="25.5" customHeight="1" x14ac:dyDescent="0.2">
      <c r="A51" s="134"/>
      <c r="B51" s="136" t="s">
        <v>56</v>
      </c>
      <c r="C51" s="211" t="s">
        <v>57</v>
      </c>
      <c r="D51" s="212"/>
      <c r="E51" s="212"/>
      <c r="F51" s="153" t="s">
        <v>25</v>
      </c>
      <c r="G51" s="142"/>
      <c r="H51" s="142"/>
      <c r="I51" s="142">
        <f>'1 1 Pol'!G13</f>
        <v>0</v>
      </c>
      <c r="J51" s="149" t="str">
        <f>IF(I61=0,"",I51/I61*100)</f>
        <v/>
      </c>
    </row>
    <row r="52" spans="1:10" ht="25.5" customHeight="1" x14ac:dyDescent="0.2">
      <c r="A52" s="134"/>
      <c r="B52" s="136" t="s">
        <v>58</v>
      </c>
      <c r="C52" s="211" t="s">
        <v>59</v>
      </c>
      <c r="D52" s="212"/>
      <c r="E52" s="212"/>
      <c r="F52" s="153" t="s">
        <v>25</v>
      </c>
      <c r="G52" s="142"/>
      <c r="H52" s="142"/>
      <c r="I52" s="142">
        <f>'1 1 Pol'!G19</f>
        <v>0</v>
      </c>
      <c r="J52" s="149" t="str">
        <f>IF(I61=0,"",I52/I61*100)</f>
        <v/>
      </c>
    </row>
    <row r="53" spans="1:10" ht="25.5" customHeight="1" x14ac:dyDescent="0.2">
      <c r="A53" s="134"/>
      <c r="B53" s="136" t="s">
        <v>60</v>
      </c>
      <c r="C53" s="211" t="s">
        <v>61</v>
      </c>
      <c r="D53" s="212"/>
      <c r="E53" s="212"/>
      <c r="F53" s="153" t="s">
        <v>26</v>
      </c>
      <c r="G53" s="142"/>
      <c r="H53" s="142"/>
      <c r="I53" s="142">
        <f>'1 1 Pol'!G21</f>
        <v>0</v>
      </c>
      <c r="J53" s="149" t="str">
        <f>IF(I61=0,"",I53/I61*100)</f>
        <v/>
      </c>
    </row>
    <row r="54" spans="1:10" ht="25.5" customHeight="1" x14ac:dyDescent="0.2">
      <c r="A54" s="134"/>
      <c r="B54" s="136" t="s">
        <v>62</v>
      </c>
      <c r="C54" s="211" t="s">
        <v>63</v>
      </c>
      <c r="D54" s="212"/>
      <c r="E54" s="212"/>
      <c r="F54" s="153" t="s">
        <v>26</v>
      </c>
      <c r="G54" s="142"/>
      <c r="H54" s="142"/>
      <c r="I54" s="142">
        <f>'1 1 Pol'!G45</f>
        <v>0</v>
      </c>
      <c r="J54" s="149" t="str">
        <f>IF(I61=0,"",I54/I61*100)</f>
        <v/>
      </c>
    </row>
    <row r="55" spans="1:10" ht="25.5" customHeight="1" x14ac:dyDescent="0.2">
      <c r="A55" s="134"/>
      <c r="B55" s="136" t="s">
        <v>64</v>
      </c>
      <c r="C55" s="211" t="s">
        <v>65</v>
      </c>
      <c r="D55" s="212"/>
      <c r="E55" s="212"/>
      <c r="F55" s="153" t="s">
        <v>26</v>
      </c>
      <c r="G55" s="142"/>
      <c r="H55" s="142"/>
      <c r="I55" s="142">
        <f>'1 1 Pol'!G57</f>
        <v>0</v>
      </c>
      <c r="J55" s="149" t="str">
        <f>IF(I61=0,"",I55/I61*100)</f>
        <v/>
      </c>
    </row>
    <row r="56" spans="1:10" ht="25.5" customHeight="1" x14ac:dyDescent="0.2">
      <c r="A56" s="134"/>
      <c r="B56" s="136" t="s">
        <v>66</v>
      </c>
      <c r="C56" s="211" t="s">
        <v>67</v>
      </c>
      <c r="D56" s="212"/>
      <c r="E56" s="212"/>
      <c r="F56" s="153" t="s">
        <v>26</v>
      </c>
      <c r="G56" s="142"/>
      <c r="H56" s="142"/>
      <c r="I56" s="142">
        <f>'1 1 Pol'!G87</f>
        <v>0</v>
      </c>
      <c r="J56" s="149" t="str">
        <f>IF(I61=0,"",I56/I61*100)</f>
        <v/>
      </c>
    </row>
    <row r="57" spans="1:10" ht="25.5" customHeight="1" x14ac:dyDescent="0.2">
      <c r="A57" s="134"/>
      <c r="B57" s="136" t="s">
        <v>68</v>
      </c>
      <c r="C57" s="211" t="s">
        <v>69</v>
      </c>
      <c r="D57" s="212"/>
      <c r="E57" s="212"/>
      <c r="F57" s="153" t="s">
        <v>27</v>
      </c>
      <c r="G57" s="142"/>
      <c r="H57" s="142"/>
      <c r="I57" s="142">
        <f>'1 1 Pol'!G92</f>
        <v>0</v>
      </c>
      <c r="J57" s="149" t="str">
        <f>IF(I61=0,"",I57/I61*100)</f>
        <v/>
      </c>
    </row>
    <row r="58" spans="1:10" ht="25.5" customHeight="1" x14ac:dyDescent="0.2">
      <c r="A58" s="134"/>
      <c r="B58" s="136" t="s">
        <v>70</v>
      </c>
      <c r="C58" s="211" t="s">
        <v>71</v>
      </c>
      <c r="D58" s="212"/>
      <c r="E58" s="212"/>
      <c r="F58" s="153" t="s">
        <v>72</v>
      </c>
      <c r="G58" s="142"/>
      <c r="H58" s="142"/>
      <c r="I58" s="142">
        <f>'1 1 Pol'!G94</f>
        <v>0</v>
      </c>
      <c r="J58" s="149" t="str">
        <f>IF(I61=0,"",I58/I61*100)</f>
        <v/>
      </c>
    </row>
    <row r="59" spans="1:10" ht="25.5" customHeight="1" x14ac:dyDescent="0.2">
      <c r="A59" s="134"/>
      <c r="B59" s="136" t="s">
        <v>73</v>
      </c>
      <c r="C59" s="211" t="s">
        <v>28</v>
      </c>
      <c r="D59" s="212"/>
      <c r="E59" s="212"/>
      <c r="F59" s="153" t="s">
        <v>73</v>
      </c>
      <c r="G59" s="142"/>
      <c r="H59" s="142"/>
      <c r="I59" s="142">
        <f>'1 1 Pol'!G105</f>
        <v>0</v>
      </c>
      <c r="J59" s="149" t="str">
        <f>IF(I61=0,"",I59/I61*100)</f>
        <v/>
      </c>
    </row>
    <row r="60" spans="1:10" ht="25.5" customHeight="1" x14ac:dyDescent="0.2">
      <c r="A60" s="134"/>
      <c r="B60" s="146" t="s">
        <v>74</v>
      </c>
      <c r="C60" s="213" t="s">
        <v>29</v>
      </c>
      <c r="D60" s="214"/>
      <c r="E60" s="214"/>
      <c r="F60" s="154" t="s">
        <v>74</v>
      </c>
      <c r="G60" s="147"/>
      <c r="H60" s="147"/>
      <c r="I60" s="147">
        <f>'1 1 Pol'!G108</f>
        <v>0</v>
      </c>
      <c r="J60" s="150" t="str">
        <f>IF(I61=0,"",I60/I61*100)</f>
        <v/>
      </c>
    </row>
    <row r="61" spans="1:10" ht="25.5" customHeight="1" x14ac:dyDescent="0.2">
      <c r="A61" s="135"/>
      <c r="B61" s="139" t="s">
        <v>1</v>
      </c>
      <c r="C61" s="139"/>
      <c r="D61" s="140"/>
      <c r="E61" s="140"/>
      <c r="F61" s="155"/>
      <c r="G61" s="143"/>
      <c r="H61" s="143"/>
      <c r="I61" s="143">
        <f>SUM(I49:I60)</f>
        <v>0</v>
      </c>
      <c r="J61" s="151">
        <f>SUM(J49:J60)</f>
        <v>0</v>
      </c>
    </row>
    <row r="62" spans="1:10" x14ac:dyDescent="0.2">
      <c r="F62" s="98"/>
      <c r="G62" s="99"/>
      <c r="H62" s="98"/>
      <c r="I62" s="99"/>
      <c r="J62" s="100"/>
    </row>
    <row r="63" spans="1:10" x14ac:dyDescent="0.2">
      <c r="F63" s="98"/>
      <c r="G63" s="99"/>
      <c r="H63" s="98"/>
      <c r="I63" s="99"/>
      <c r="J63" s="100"/>
    </row>
    <row r="64" spans="1:10" x14ac:dyDescent="0.2">
      <c r="F64" s="98"/>
      <c r="G64" s="99"/>
      <c r="H64" s="98"/>
      <c r="I64" s="99"/>
      <c r="J64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13:G13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7</v>
      </c>
      <c r="B2" s="78"/>
      <c r="C2" s="253"/>
      <c r="D2" s="253"/>
      <c r="E2" s="253"/>
      <c r="F2" s="253"/>
      <c r="G2" s="254"/>
    </row>
    <row r="3" spans="1:7" ht="24.95" customHeight="1" x14ac:dyDescent="0.2">
      <c r="A3" s="79" t="s">
        <v>8</v>
      </c>
      <c r="B3" s="78"/>
      <c r="C3" s="253"/>
      <c r="D3" s="253"/>
      <c r="E3" s="253"/>
      <c r="F3" s="253"/>
      <c r="G3" s="254"/>
    </row>
    <row r="4" spans="1:7" ht="24.95" customHeight="1" x14ac:dyDescent="0.2">
      <c r="A4" s="79" t="s">
        <v>9</v>
      </c>
      <c r="B4" s="78"/>
      <c r="C4" s="253"/>
      <c r="D4" s="253"/>
      <c r="E4" s="253"/>
      <c r="F4" s="253"/>
      <c r="G4" s="25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E4994"/>
  <sheetViews>
    <sheetView zoomScaleNormal="100" workbookViewId="0">
      <selection activeCell="AL38" sqref="AL38"/>
    </sheetView>
  </sheetViews>
  <sheetFormatPr defaultRowHeight="12.75" outlineLevelRow="1" x14ac:dyDescent="0.2"/>
  <cols>
    <col min="1" max="1" width="4.28515625" customWidth="1"/>
    <col min="2" max="2" width="12.7109375" style="97" customWidth="1"/>
    <col min="3" max="3" width="38.28515625" style="9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4" max="14" width="8.7109375" hidden="1" customWidth="1"/>
    <col min="15" max="15" width="9" hidden="1" customWidth="1"/>
    <col min="16" max="16" width="8.7109375" hidden="1" customWidth="1"/>
    <col min="17" max="17" width="8.5703125" hidden="1" customWidth="1"/>
    <col min="18" max="21" width="0" hidden="1" customWidth="1"/>
    <col min="26" max="36" width="0" hidden="1" customWidth="1"/>
    <col min="50" max="50" width="73.42578125" customWidth="1"/>
  </cols>
  <sheetData>
    <row r="1" spans="1:57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B1" t="s">
        <v>75</v>
      </c>
    </row>
    <row r="2" spans="1:57" ht="24.95" customHeight="1" x14ac:dyDescent="0.2">
      <c r="A2" s="159" t="s">
        <v>7</v>
      </c>
      <c r="B2" s="78"/>
      <c r="C2" s="266" t="s">
        <v>46</v>
      </c>
      <c r="D2" s="267"/>
      <c r="E2" s="267"/>
      <c r="F2" s="267"/>
      <c r="G2" s="268"/>
      <c r="AB2" t="s">
        <v>76</v>
      </c>
    </row>
    <row r="3" spans="1:57" ht="24.95" customHeight="1" x14ac:dyDescent="0.2">
      <c r="A3" s="159" t="s">
        <v>8</v>
      </c>
      <c r="B3" s="78"/>
      <c r="C3" s="266" t="s">
        <v>43</v>
      </c>
      <c r="D3" s="267"/>
      <c r="E3" s="267"/>
      <c r="F3" s="267"/>
      <c r="G3" s="268"/>
      <c r="Z3" s="97" t="s">
        <v>76</v>
      </c>
      <c r="AB3" t="s">
        <v>77</v>
      </c>
    </row>
    <row r="4" spans="1:57" ht="24.95" customHeight="1" x14ac:dyDescent="0.2">
      <c r="A4" s="160" t="s">
        <v>9</v>
      </c>
      <c r="B4" s="161"/>
      <c r="C4" s="269" t="s">
        <v>43</v>
      </c>
      <c r="D4" s="270"/>
      <c r="E4" s="270"/>
      <c r="F4" s="270"/>
      <c r="G4" s="271"/>
      <c r="AB4" t="s">
        <v>78</v>
      </c>
    </row>
    <row r="5" spans="1:57" x14ac:dyDescent="0.2">
      <c r="D5" s="158"/>
    </row>
    <row r="6" spans="1:57" ht="38.25" x14ac:dyDescent="0.2">
      <c r="A6" s="167" t="s">
        <v>79</v>
      </c>
      <c r="B6" s="165" t="s">
        <v>80</v>
      </c>
      <c r="C6" s="165" t="s">
        <v>81</v>
      </c>
      <c r="D6" s="166" t="s">
        <v>82</v>
      </c>
      <c r="E6" s="167" t="s">
        <v>83</v>
      </c>
      <c r="F6" s="162" t="s">
        <v>84</v>
      </c>
      <c r="G6" s="167" t="s">
        <v>30</v>
      </c>
      <c r="H6" s="168" t="s">
        <v>31</v>
      </c>
      <c r="I6" s="168" t="s">
        <v>85</v>
      </c>
      <c r="J6" s="168" t="s">
        <v>32</v>
      </c>
      <c r="K6" s="168" t="s">
        <v>86</v>
      </c>
      <c r="L6" s="168" t="s">
        <v>87</v>
      </c>
      <c r="M6" s="168" t="s">
        <v>88</v>
      </c>
      <c r="N6" s="168" t="s">
        <v>89</v>
      </c>
      <c r="O6" s="168" t="s">
        <v>90</v>
      </c>
      <c r="P6" s="168" t="s">
        <v>91</v>
      </c>
      <c r="Q6" s="168" t="s">
        <v>92</v>
      </c>
      <c r="R6" s="168" t="s">
        <v>93</v>
      </c>
      <c r="S6" s="168" t="s">
        <v>94</v>
      </c>
      <c r="T6" s="168" t="s">
        <v>95</v>
      </c>
      <c r="U6" s="168" t="s">
        <v>96</v>
      </c>
    </row>
    <row r="7" spans="1:57" x14ac:dyDescent="0.2">
      <c r="A7" s="170" t="s">
        <v>97</v>
      </c>
      <c r="B7" s="173" t="s">
        <v>52</v>
      </c>
      <c r="C7" s="174" t="s">
        <v>53</v>
      </c>
      <c r="D7" s="169"/>
      <c r="E7" s="181"/>
      <c r="F7" s="186"/>
      <c r="G7" s="186">
        <f>SUMIF(AB8:AB9,"&lt;&gt;NOR",G8:G9)</f>
        <v>0</v>
      </c>
      <c r="H7" s="186"/>
      <c r="I7" s="186">
        <f>SUM(I8:I9)</f>
        <v>20530.62</v>
      </c>
      <c r="J7" s="186"/>
      <c r="K7" s="186">
        <f>SUM(K8:K9)</f>
        <v>26742.06</v>
      </c>
      <c r="L7" s="186"/>
      <c r="M7" s="186">
        <f>SUM(M8:M9)</f>
        <v>0</v>
      </c>
      <c r="N7" s="186"/>
      <c r="O7" s="186">
        <f>SUM(O8:O9)</f>
        <v>1.59</v>
      </c>
      <c r="P7" s="186"/>
      <c r="Q7" s="186">
        <f>SUM(Q8:Q9)</f>
        <v>0</v>
      </c>
      <c r="R7" s="186"/>
      <c r="S7" s="186"/>
      <c r="T7" s="187"/>
      <c r="U7" s="186">
        <f>SUM(U8:U9)</f>
        <v>70.03</v>
      </c>
      <c r="AB7" t="s">
        <v>98</v>
      </c>
    </row>
    <row r="8" spans="1:57" outlineLevel="1" x14ac:dyDescent="0.2">
      <c r="A8" s="164">
        <v>1</v>
      </c>
      <c r="B8" s="175" t="s">
        <v>99</v>
      </c>
      <c r="C8" s="197" t="s">
        <v>100</v>
      </c>
      <c r="D8" s="177" t="s">
        <v>101</v>
      </c>
      <c r="E8" s="182">
        <v>269.36</v>
      </c>
      <c r="F8" s="272"/>
      <c r="G8" s="188">
        <f>E8*F8</f>
        <v>0</v>
      </c>
      <c r="H8" s="188">
        <v>76.22</v>
      </c>
      <c r="I8" s="188">
        <f>ROUND(E8*H8,2)</f>
        <v>20530.62</v>
      </c>
      <c r="J8" s="188">
        <v>99.28</v>
      </c>
      <c r="K8" s="188">
        <f>ROUND(E8*J8,2)</f>
        <v>26742.06</v>
      </c>
      <c r="L8" s="188">
        <v>21</v>
      </c>
      <c r="M8" s="188">
        <f>G8*(1+L8/100)</f>
        <v>0</v>
      </c>
      <c r="N8" s="188">
        <v>5.9199999999999999E-3</v>
      </c>
      <c r="O8" s="188">
        <f>ROUND(E8*N8,2)</f>
        <v>1.59</v>
      </c>
      <c r="P8" s="188">
        <v>0</v>
      </c>
      <c r="Q8" s="188">
        <f>ROUND(E8*P8,2)</f>
        <v>0</v>
      </c>
      <c r="R8" s="188"/>
      <c r="S8" s="188"/>
      <c r="T8" s="189">
        <v>0.26</v>
      </c>
      <c r="U8" s="188">
        <f>ROUND(E8*T8,2)</f>
        <v>70.03</v>
      </c>
      <c r="V8" s="163"/>
      <c r="W8" s="163"/>
      <c r="X8" s="163"/>
      <c r="Y8" s="163"/>
      <c r="Z8" s="163"/>
      <c r="AA8" s="163"/>
      <c r="AB8" s="163" t="s">
        <v>102</v>
      </c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</row>
    <row r="9" spans="1:57" outlineLevel="1" x14ac:dyDescent="0.2">
      <c r="A9" s="164"/>
      <c r="B9" s="175"/>
      <c r="C9" s="198" t="s">
        <v>103</v>
      </c>
      <c r="D9" s="178"/>
      <c r="E9" s="183">
        <v>269.36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3"/>
      <c r="W9" s="163"/>
      <c r="X9" s="163"/>
      <c r="Y9" s="163"/>
      <c r="Z9" s="163"/>
      <c r="AA9" s="163"/>
      <c r="AB9" s="163" t="s">
        <v>104</v>
      </c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</row>
    <row r="10" spans="1:57" ht="25.5" x14ac:dyDescent="0.2">
      <c r="A10" s="171" t="s">
        <v>97</v>
      </c>
      <c r="B10" s="176" t="s">
        <v>54</v>
      </c>
      <c r="C10" s="199" t="s">
        <v>55</v>
      </c>
      <c r="D10" s="179"/>
      <c r="E10" s="184"/>
      <c r="F10" s="190"/>
      <c r="G10" s="190">
        <f>SUMIF(AB11:AB12,"&lt;&gt;NOR",G11:G12)</f>
        <v>0</v>
      </c>
      <c r="H10" s="190"/>
      <c r="I10" s="190">
        <f>SUM(I11:I12)</f>
        <v>158.19</v>
      </c>
      <c r="J10" s="190"/>
      <c r="K10" s="190">
        <f>SUM(K11:K12)</f>
        <v>19852.77</v>
      </c>
      <c r="L10" s="190"/>
      <c r="M10" s="190">
        <f>SUM(M11:M12)</f>
        <v>0</v>
      </c>
      <c r="N10" s="190"/>
      <c r="O10" s="190">
        <f>SUM(O11:O12)</f>
        <v>0.01</v>
      </c>
      <c r="P10" s="190"/>
      <c r="Q10" s="190">
        <f>SUM(Q11:Q12)</f>
        <v>0</v>
      </c>
      <c r="R10" s="190"/>
      <c r="S10" s="190"/>
      <c r="T10" s="191"/>
      <c r="U10" s="190">
        <f>SUM(U11:U12)</f>
        <v>56</v>
      </c>
      <c r="AB10" t="s">
        <v>98</v>
      </c>
    </row>
    <row r="11" spans="1:57" outlineLevel="1" x14ac:dyDescent="0.2">
      <c r="A11" s="164">
        <v>2</v>
      </c>
      <c r="B11" s="175" t="s">
        <v>105</v>
      </c>
      <c r="C11" s="197" t="s">
        <v>106</v>
      </c>
      <c r="D11" s="177" t="s">
        <v>101</v>
      </c>
      <c r="E11" s="182">
        <v>158.18940000000001</v>
      </c>
      <c r="F11" s="272"/>
      <c r="G11" s="188">
        <f>E11*F11</f>
        <v>0</v>
      </c>
      <c r="H11" s="188">
        <v>1</v>
      </c>
      <c r="I11" s="188">
        <f>ROUND(E11*H11,2)</f>
        <v>158.19</v>
      </c>
      <c r="J11" s="188">
        <v>125.5</v>
      </c>
      <c r="K11" s="188">
        <f>ROUND(E11*J11,2)</f>
        <v>19852.77</v>
      </c>
      <c r="L11" s="188">
        <v>21</v>
      </c>
      <c r="M11" s="188">
        <f>G11*(1+L11/100)</f>
        <v>0</v>
      </c>
      <c r="N11" s="188">
        <v>4.0000000000000003E-5</v>
      </c>
      <c r="O11" s="188">
        <f>ROUND(E11*N11,2)</f>
        <v>0.01</v>
      </c>
      <c r="P11" s="188">
        <v>0</v>
      </c>
      <c r="Q11" s="188">
        <f>ROUND(E11*P11,2)</f>
        <v>0</v>
      </c>
      <c r="R11" s="188"/>
      <c r="S11" s="188"/>
      <c r="T11" s="189">
        <v>0.35399999999999998</v>
      </c>
      <c r="U11" s="188">
        <f>ROUND(E11*T11,2)</f>
        <v>56</v>
      </c>
      <c r="V11" s="163"/>
      <c r="W11" s="163"/>
      <c r="X11" s="163"/>
      <c r="Y11" s="163"/>
      <c r="Z11" s="163"/>
      <c r="AA11" s="163"/>
      <c r="AB11" s="163" t="s">
        <v>102</v>
      </c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</row>
    <row r="12" spans="1:57" outlineLevel="1" x14ac:dyDescent="0.2">
      <c r="A12" s="164"/>
      <c r="B12" s="175"/>
      <c r="C12" s="198" t="s">
        <v>107</v>
      </c>
      <c r="D12" s="178"/>
      <c r="E12" s="183">
        <v>158.18940000000001</v>
      </c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9"/>
      <c r="U12" s="188"/>
      <c r="V12" s="163"/>
      <c r="W12" s="163"/>
      <c r="X12" s="163"/>
      <c r="Y12" s="163"/>
      <c r="Z12" s="163"/>
      <c r="AA12" s="163"/>
      <c r="AB12" s="163" t="s">
        <v>104</v>
      </c>
      <c r="AC12" s="163">
        <v>0</v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</row>
    <row r="13" spans="1:57" x14ac:dyDescent="0.2">
      <c r="A13" s="171" t="s">
        <v>97</v>
      </c>
      <c r="B13" s="176" t="s">
        <v>56</v>
      </c>
      <c r="C13" s="199" t="s">
        <v>57</v>
      </c>
      <c r="D13" s="179"/>
      <c r="E13" s="184"/>
      <c r="F13" s="190"/>
      <c r="G13" s="190">
        <f>SUMIF(AB14:AB18,"&lt;&gt;NOR",G14:G18)</f>
        <v>0</v>
      </c>
      <c r="H13" s="190"/>
      <c r="I13" s="190">
        <f>SUM(I14:I18)</f>
        <v>0</v>
      </c>
      <c r="J13" s="190"/>
      <c r="K13" s="190">
        <f>SUM(K14:K18)</f>
        <v>4641.54</v>
      </c>
      <c r="L13" s="190"/>
      <c r="M13" s="190">
        <f>SUM(M14:M18)</f>
        <v>0</v>
      </c>
      <c r="N13" s="190"/>
      <c r="O13" s="190">
        <f>SUM(O14:O18)</f>
        <v>0</v>
      </c>
      <c r="P13" s="190"/>
      <c r="Q13" s="190">
        <f>SUM(Q14:Q18)</f>
        <v>0.28999999999999998</v>
      </c>
      <c r="R13" s="190"/>
      <c r="S13" s="190"/>
      <c r="T13" s="191"/>
      <c r="U13" s="190">
        <f>SUM(U14:U18)</f>
        <v>0</v>
      </c>
      <c r="AB13" t="s">
        <v>98</v>
      </c>
    </row>
    <row r="14" spans="1:57" outlineLevel="1" x14ac:dyDescent="0.2">
      <c r="A14" s="164">
        <v>3</v>
      </c>
      <c r="B14" s="175" t="s">
        <v>108</v>
      </c>
      <c r="C14" s="197" t="s">
        <v>109</v>
      </c>
      <c r="D14" s="177" t="s">
        <v>101</v>
      </c>
      <c r="E14" s="182">
        <v>39.134650000000001</v>
      </c>
      <c r="F14" s="272"/>
      <c r="G14" s="188">
        <f>E14*F14</f>
        <v>0</v>
      </c>
      <c r="H14" s="188">
        <v>0</v>
      </c>
      <c r="I14" s="188">
        <f>ROUND(E14*H14,2)</f>
        <v>0</v>
      </c>
      <c r="J14" s="188">
        <v>56</v>
      </c>
      <c r="K14" s="188">
        <f>ROUND(E14*J14,2)</f>
        <v>2191.54</v>
      </c>
      <c r="L14" s="188">
        <v>21</v>
      </c>
      <c r="M14" s="188">
        <f>G14*(1+L14/100)</f>
        <v>0</v>
      </c>
      <c r="N14" s="188">
        <v>0</v>
      </c>
      <c r="O14" s="188">
        <f>ROUND(E14*N14,2)</f>
        <v>0</v>
      </c>
      <c r="P14" s="188">
        <v>2E-3</v>
      </c>
      <c r="Q14" s="188">
        <f>ROUND(E14*P14,2)</f>
        <v>0.08</v>
      </c>
      <c r="R14" s="188"/>
      <c r="S14" s="188"/>
      <c r="T14" s="189">
        <v>0</v>
      </c>
      <c r="U14" s="188">
        <f>ROUND(E14*T14,2)</f>
        <v>0</v>
      </c>
      <c r="V14" s="163"/>
      <c r="W14" s="163"/>
      <c r="X14" s="163"/>
      <c r="Y14" s="163"/>
      <c r="Z14" s="163"/>
      <c r="AA14" s="163"/>
      <c r="AB14" s="163" t="s">
        <v>102</v>
      </c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</row>
    <row r="15" spans="1:57" outlineLevel="1" x14ac:dyDescent="0.2">
      <c r="A15" s="164"/>
      <c r="B15" s="175"/>
      <c r="C15" s="198" t="s">
        <v>110</v>
      </c>
      <c r="D15" s="178"/>
      <c r="E15" s="183">
        <v>8.2384000000000004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88"/>
      <c r="V15" s="163"/>
      <c r="W15" s="163"/>
      <c r="X15" s="163"/>
      <c r="Y15" s="163"/>
      <c r="Z15" s="163"/>
      <c r="AA15" s="163"/>
      <c r="AB15" s="163" t="s">
        <v>104</v>
      </c>
      <c r="AC15" s="163">
        <v>0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</row>
    <row r="16" spans="1:57" outlineLevel="1" x14ac:dyDescent="0.2">
      <c r="A16" s="164"/>
      <c r="B16" s="175"/>
      <c r="C16" s="198" t="s">
        <v>111</v>
      </c>
      <c r="D16" s="178"/>
      <c r="E16" s="183">
        <v>30.896249999999998</v>
      </c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9"/>
      <c r="U16" s="188"/>
      <c r="V16" s="163"/>
      <c r="W16" s="163"/>
      <c r="X16" s="163"/>
      <c r="Y16" s="163"/>
      <c r="Z16" s="163"/>
      <c r="AA16" s="163"/>
      <c r="AB16" s="163" t="s">
        <v>104</v>
      </c>
      <c r="AC16" s="163">
        <v>0</v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</row>
    <row r="17" spans="1:57" outlineLevel="1" x14ac:dyDescent="0.2">
      <c r="A17" s="164">
        <v>4</v>
      </c>
      <c r="B17" s="175" t="s">
        <v>112</v>
      </c>
      <c r="C17" s="197" t="s">
        <v>113</v>
      </c>
      <c r="D17" s="177" t="s">
        <v>114</v>
      </c>
      <c r="E17" s="182">
        <v>7</v>
      </c>
      <c r="F17" s="272"/>
      <c r="G17" s="188">
        <f>E17*F17</f>
        <v>0</v>
      </c>
      <c r="H17" s="188">
        <v>0</v>
      </c>
      <c r="I17" s="188">
        <f>ROUND(E17*H17,2)</f>
        <v>0</v>
      </c>
      <c r="J17" s="188">
        <v>350</v>
      </c>
      <c r="K17" s="188">
        <f>ROUND(E17*J17,2)</f>
        <v>2450</v>
      </c>
      <c r="L17" s="188">
        <v>21</v>
      </c>
      <c r="M17" s="188">
        <f>G17*(1+L17/100)</f>
        <v>0</v>
      </c>
      <c r="N17" s="188">
        <v>0</v>
      </c>
      <c r="O17" s="188">
        <f>ROUND(E17*N17,2)</f>
        <v>0</v>
      </c>
      <c r="P17" s="188">
        <v>0.03</v>
      </c>
      <c r="Q17" s="188">
        <f>ROUND(E17*P17,2)</f>
        <v>0.21</v>
      </c>
      <c r="R17" s="188"/>
      <c r="S17" s="188"/>
      <c r="T17" s="189">
        <v>0</v>
      </c>
      <c r="U17" s="188">
        <f>ROUND(E17*T17,2)</f>
        <v>0</v>
      </c>
      <c r="V17" s="163"/>
      <c r="W17" s="163"/>
      <c r="X17" s="163"/>
      <c r="Y17" s="163"/>
      <c r="Z17" s="163"/>
      <c r="AA17" s="163"/>
      <c r="AB17" s="163" t="s">
        <v>102</v>
      </c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</row>
    <row r="18" spans="1:57" ht="22.5" outlineLevel="1" x14ac:dyDescent="0.2">
      <c r="A18" s="164"/>
      <c r="B18" s="175"/>
      <c r="C18" s="255" t="s">
        <v>115</v>
      </c>
      <c r="D18" s="256"/>
      <c r="E18" s="257"/>
      <c r="F18" s="258"/>
      <c r="G18" s="259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9"/>
      <c r="U18" s="188"/>
      <c r="V18" s="163"/>
      <c r="W18" s="163"/>
      <c r="X18" s="163"/>
      <c r="Y18" s="163"/>
      <c r="Z18" s="163"/>
      <c r="AA18" s="163"/>
      <c r="AB18" s="163" t="s">
        <v>116</v>
      </c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72" t="str">
        <f>C18</f>
        <v>V rámci obnovy auly bude přistoupeno k odstranění nepůvodních nevhodných krytů otopných těles a provedení nových parapetů (parapety vykázány v projektu interiéru).</v>
      </c>
      <c r="AY18" s="163"/>
      <c r="AZ18" s="163"/>
      <c r="BA18" s="163"/>
      <c r="BB18" s="163"/>
      <c r="BC18" s="163"/>
      <c r="BD18" s="163"/>
      <c r="BE18" s="163"/>
    </row>
    <row r="19" spans="1:57" x14ac:dyDescent="0.2">
      <c r="A19" s="171" t="s">
        <v>97</v>
      </c>
      <c r="B19" s="176" t="s">
        <v>58</v>
      </c>
      <c r="C19" s="199" t="s">
        <v>59</v>
      </c>
      <c r="D19" s="179"/>
      <c r="E19" s="184"/>
      <c r="F19" s="190"/>
      <c r="G19" s="190">
        <f>SUMIF(AB20:AB20,"&lt;&gt;NOR",G20:G20)</f>
        <v>0</v>
      </c>
      <c r="H19" s="190"/>
      <c r="I19" s="190">
        <f>SUM(I20:I20)</f>
        <v>0</v>
      </c>
      <c r="J19" s="190"/>
      <c r="K19" s="190">
        <f>SUM(K20:K20)</f>
        <v>1135.07</v>
      </c>
      <c r="L19" s="190"/>
      <c r="M19" s="190">
        <f>SUM(M20:M20)</f>
        <v>0</v>
      </c>
      <c r="N19" s="190"/>
      <c r="O19" s="190">
        <f>SUM(O20:O20)</f>
        <v>0</v>
      </c>
      <c r="P19" s="190"/>
      <c r="Q19" s="190">
        <f>SUM(Q20:Q20)</f>
        <v>0</v>
      </c>
      <c r="R19" s="190"/>
      <c r="S19" s="190"/>
      <c r="T19" s="191"/>
      <c r="U19" s="190">
        <f>SUM(U20:U20)</f>
        <v>3.03</v>
      </c>
      <c r="AB19" t="s">
        <v>98</v>
      </c>
    </row>
    <row r="20" spans="1:57" outlineLevel="1" x14ac:dyDescent="0.2">
      <c r="A20" s="164">
        <v>5</v>
      </c>
      <c r="B20" s="175" t="s">
        <v>117</v>
      </c>
      <c r="C20" s="197" t="s">
        <v>118</v>
      </c>
      <c r="D20" s="177" t="s">
        <v>119</v>
      </c>
      <c r="E20" s="182">
        <v>1.60094</v>
      </c>
      <c r="F20" s="272"/>
      <c r="G20" s="188">
        <f>E20*F20</f>
        <v>0</v>
      </c>
      <c r="H20" s="188">
        <v>0</v>
      </c>
      <c r="I20" s="188">
        <f>ROUND(E20*H20,2)</f>
        <v>0</v>
      </c>
      <c r="J20" s="188">
        <v>709</v>
      </c>
      <c r="K20" s="188">
        <f>ROUND(E20*J20,2)</f>
        <v>1135.07</v>
      </c>
      <c r="L20" s="188">
        <v>21</v>
      </c>
      <c r="M20" s="188">
        <f>G20*(1+L20/100)</f>
        <v>0</v>
      </c>
      <c r="N20" s="188">
        <v>0</v>
      </c>
      <c r="O20" s="188">
        <f>ROUND(E20*N20,2)</f>
        <v>0</v>
      </c>
      <c r="P20" s="188">
        <v>0</v>
      </c>
      <c r="Q20" s="188">
        <f>ROUND(E20*P20,2)</f>
        <v>0</v>
      </c>
      <c r="R20" s="188"/>
      <c r="S20" s="188"/>
      <c r="T20" s="189">
        <v>1.8919999999999999</v>
      </c>
      <c r="U20" s="188">
        <f>ROUND(E20*T20,2)</f>
        <v>3.03</v>
      </c>
      <c r="V20" s="163"/>
      <c r="W20" s="163"/>
      <c r="X20" s="163"/>
      <c r="Y20" s="163"/>
      <c r="Z20" s="163"/>
      <c r="AA20" s="163"/>
      <c r="AB20" s="163" t="s">
        <v>120</v>
      </c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</row>
    <row r="21" spans="1:57" x14ac:dyDescent="0.2">
      <c r="A21" s="171" t="s">
        <v>97</v>
      </c>
      <c r="B21" s="176" t="s">
        <v>60</v>
      </c>
      <c r="C21" s="199" t="s">
        <v>61</v>
      </c>
      <c r="D21" s="179"/>
      <c r="E21" s="184"/>
      <c r="F21" s="190"/>
      <c r="G21" s="190">
        <f>SUMIF(AB22:AB44,"&lt;&gt;NOR",G22:G44)</f>
        <v>0</v>
      </c>
      <c r="H21" s="190"/>
      <c r="I21" s="190">
        <f>SUM(I22:I44)</f>
        <v>0</v>
      </c>
      <c r="J21" s="190"/>
      <c r="K21" s="190">
        <f>SUM(K22:K44)</f>
        <v>1866385.98</v>
      </c>
      <c r="L21" s="190"/>
      <c r="M21" s="190">
        <f>SUM(M22:M44)</f>
        <v>0</v>
      </c>
      <c r="N21" s="190"/>
      <c r="O21" s="190">
        <f>SUM(O22:O44)</f>
        <v>5.94</v>
      </c>
      <c r="P21" s="190"/>
      <c r="Q21" s="190">
        <f>SUM(Q22:Q44)</f>
        <v>0.16</v>
      </c>
      <c r="R21" s="190"/>
      <c r="S21" s="190"/>
      <c r="T21" s="191"/>
      <c r="U21" s="190">
        <f>SUM(U22:U44)</f>
        <v>14.39</v>
      </c>
      <c r="AB21" t="s">
        <v>98</v>
      </c>
    </row>
    <row r="22" spans="1:57" outlineLevel="1" x14ac:dyDescent="0.2">
      <c r="A22" s="164">
        <v>6</v>
      </c>
      <c r="B22" s="175" t="s">
        <v>121</v>
      </c>
      <c r="C22" s="197" t="s">
        <v>122</v>
      </c>
      <c r="D22" s="177" t="s">
        <v>101</v>
      </c>
      <c r="E22" s="182">
        <v>78.116</v>
      </c>
      <c r="F22" s="272"/>
      <c r="G22" s="188">
        <f>E22*F22</f>
        <v>0</v>
      </c>
      <c r="H22" s="188">
        <v>0</v>
      </c>
      <c r="I22" s="188">
        <f>ROUND(E22*H22,2)</f>
        <v>0</v>
      </c>
      <c r="J22" s="188">
        <v>15000</v>
      </c>
      <c r="K22" s="188">
        <f>ROUND(E22*J22,2)</f>
        <v>1171740</v>
      </c>
      <c r="L22" s="188">
        <v>21</v>
      </c>
      <c r="M22" s="188">
        <f>G22*(1+L22/100)</f>
        <v>0</v>
      </c>
      <c r="N22" s="188">
        <v>8.0000000000000002E-3</v>
      </c>
      <c r="O22" s="188">
        <f>ROUND(E22*N22,2)</f>
        <v>0.62</v>
      </c>
      <c r="P22" s="188">
        <v>2E-3</v>
      </c>
      <c r="Q22" s="188">
        <f>ROUND(E22*P22,2)</f>
        <v>0.16</v>
      </c>
      <c r="R22" s="188"/>
      <c r="S22" s="188"/>
      <c r="T22" s="189">
        <v>0</v>
      </c>
      <c r="U22" s="188">
        <f>ROUND(E22*T22,2)</f>
        <v>0</v>
      </c>
      <c r="V22" s="163"/>
      <c r="W22" s="163"/>
      <c r="X22" s="163"/>
      <c r="Y22" s="163"/>
      <c r="Z22" s="163"/>
      <c r="AA22" s="163"/>
      <c r="AB22" s="163" t="s">
        <v>102</v>
      </c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</row>
    <row r="23" spans="1:57" outlineLevel="1" x14ac:dyDescent="0.2">
      <c r="A23" s="164"/>
      <c r="B23" s="175"/>
      <c r="C23" s="255" t="s">
        <v>123</v>
      </c>
      <c r="D23" s="256"/>
      <c r="E23" s="257"/>
      <c r="F23" s="258"/>
      <c r="G23" s="259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9"/>
      <c r="U23" s="188"/>
      <c r="V23" s="163"/>
      <c r="W23" s="163"/>
      <c r="X23" s="163"/>
      <c r="Y23" s="163"/>
      <c r="Z23" s="163"/>
      <c r="AA23" s="163"/>
      <c r="AB23" s="163" t="s">
        <v>116</v>
      </c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72" t="str">
        <f t="shared" ref="AX23:AX29" si="0">C23</f>
        <v>-	Demontáž a popis všech částí obložení.</v>
      </c>
      <c r="AY23" s="163"/>
      <c r="AZ23" s="163"/>
      <c r="BA23" s="163"/>
      <c r="BB23" s="163"/>
      <c r="BC23" s="163"/>
      <c r="BD23" s="163"/>
      <c r="BE23" s="163"/>
    </row>
    <row r="24" spans="1:57" ht="45" outlineLevel="1" x14ac:dyDescent="0.2">
      <c r="A24" s="164"/>
      <c r="B24" s="175"/>
      <c r="C24" s="255" t="s">
        <v>124</v>
      </c>
      <c r="D24" s="256"/>
      <c r="E24" s="257"/>
      <c r="F24" s="258"/>
      <c r="G24" s="259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9"/>
      <c r="U24" s="188"/>
      <c r="V24" s="163"/>
      <c r="W24" s="163"/>
      <c r="X24" s="163"/>
      <c r="Y24" s="163"/>
      <c r="Z24" s="163"/>
      <c r="AA24" s="163"/>
      <c r="AB24" s="163" t="s">
        <v>116</v>
      </c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72" t="str">
        <f t="shared" si="0"/>
        <v>-	Odstranění stávajícího syntetického laku bude provedeno teplovzdušnými pistolemi a odstraňovači na bázi rozpouštědel (např. Chemsearch, Chemstrip, Colorlak P 05, P 07, P 08, Barvy Laky P 8512 a jiné na bázi dichlormethanu apod.), za pomoci skalpelů, škrabek, špachtlí, nebo podobnými nástroji tak, aby byly jasně zřetelné původní profilace.</v>
      </c>
      <c r="AY24" s="163"/>
      <c r="AZ24" s="163"/>
      <c r="BA24" s="163"/>
      <c r="BB24" s="163"/>
      <c r="BC24" s="163"/>
      <c r="BD24" s="163"/>
      <c r="BE24" s="163"/>
    </row>
    <row r="25" spans="1:57" ht="33.75" outlineLevel="1" x14ac:dyDescent="0.2">
      <c r="A25" s="164"/>
      <c r="B25" s="175"/>
      <c r="C25" s="255" t="s">
        <v>125</v>
      </c>
      <c r="D25" s="256"/>
      <c r="E25" s="257"/>
      <c r="F25" s="258"/>
      <c r="G25" s="259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9"/>
      <c r="U25" s="188"/>
      <c r="V25" s="163"/>
      <c r="W25" s="163"/>
      <c r="X25" s="163"/>
      <c r="Y25" s="163"/>
      <c r="Z25" s="163"/>
      <c r="AA25" s="163"/>
      <c r="AB25" s="163" t="s">
        <v>116</v>
      </c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72" t="str">
        <f t="shared" si="0"/>
        <v>-	Oprava jednotlivých dřevěných prvků, jejich doplnění – lepení rámových konstrukčních spojů glutinovými klihy (např. rybím klihem za studena), lepení ostatních částí akrylátovými lepidly (např. Ponal)</v>
      </c>
      <c r="AY25" s="163"/>
      <c r="AZ25" s="163"/>
      <c r="BA25" s="163"/>
      <c r="BB25" s="163"/>
      <c r="BC25" s="163"/>
      <c r="BD25" s="163"/>
      <c r="BE25" s="163"/>
    </row>
    <row r="26" spans="1:57" ht="22.5" outlineLevel="1" x14ac:dyDescent="0.2">
      <c r="A26" s="164"/>
      <c r="B26" s="175"/>
      <c r="C26" s="255" t="s">
        <v>126</v>
      </c>
      <c r="D26" s="256"/>
      <c r="E26" s="257"/>
      <c r="F26" s="258"/>
      <c r="G26" s="25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3"/>
      <c r="W26" s="163"/>
      <c r="X26" s="163"/>
      <c r="Y26" s="163"/>
      <c r="Z26" s="163"/>
      <c r="AA26" s="163"/>
      <c r="AB26" s="163" t="s">
        <v>116</v>
      </c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72" t="str">
        <f t="shared" si="0"/>
        <v>-	Příprava podkladu pro povrchovou úpravu - opakované tmelení a broušení klihovými, nebo olejovými tmely (např. Clou)</v>
      </c>
      <c r="AY26" s="163"/>
      <c r="AZ26" s="163"/>
      <c r="BA26" s="163"/>
      <c r="BB26" s="163"/>
      <c r="BC26" s="163"/>
      <c r="BD26" s="163"/>
      <c r="BE26" s="163"/>
    </row>
    <row r="27" spans="1:57" ht="22.5" outlineLevel="1" x14ac:dyDescent="0.2">
      <c r="A27" s="164"/>
      <c r="B27" s="175"/>
      <c r="C27" s="255" t="s">
        <v>127</v>
      </c>
      <c r="D27" s="256"/>
      <c r="E27" s="257"/>
      <c r="F27" s="258"/>
      <c r="G27" s="25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9"/>
      <c r="U27" s="188"/>
      <c r="V27" s="163"/>
      <c r="W27" s="163"/>
      <c r="X27" s="163"/>
      <c r="Y27" s="163"/>
      <c r="Z27" s="163"/>
      <c r="AA27" s="163"/>
      <c r="AB27" s="163" t="s">
        <v>116</v>
      </c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72" t="str">
        <f t="shared" si="0"/>
        <v>-	Opakované nanášení základního nátěru olejovosyntetickou okrovou barvou v nejsvětlejším odstínu dřeva (min. 2x) v kombinaci s opakovaným tmelením povrchu</v>
      </c>
      <c r="AY27" s="163"/>
      <c r="AZ27" s="163"/>
      <c r="BA27" s="163"/>
      <c r="BB27" s="163"/>
      <c r="BC27" s="163"/>
      <c r="BD27" s="163"/>
      <c r="BE27" s="163"/>
    </row>
    <row r="28" spans="1:57" ht="22.5" outlineLevel="1" x14ac:dyDescent="0.2">
      <c r="A28" s="164"/>
      <c r="B28" s="175"/>
      <c r="C28" s="255" t="s">
        <v>128</v>
      </c>
      <c r="D28" s="256"/>
      <c r="E28" s="257"/>
      <c r="F28" s="258"/>
      <c r="G28" s="25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9"/>
      <c r="U28" s="188"/>
      <c r="V28" s="163"/>
      <c r="W28" s="163"/>
      <c r="X28" s="163"/>
      <c r="Y28" s="163"/>
      <c r="Z28" s="163"/>
      <c r="AA28" s="163"/>
      <c r="AB28" s="163" t="s">
        <v>116</v>
      </c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72" t="str">
        <f t="shared" si="0"/>
        <v>-	Vlastní fládrování pomocí přípravků z gumy, mořské houby a speciálními štětci olejovosyntetickými barvami a lazurami (1x – 2x, podle výrazu fládru)</v>
      </c>
      <c r="AY28" s="163"/>
      <c r="AZ28" s="163"/>
      <c r="BA28" s="163"/>
      <c r="BB28" s="163"/>
      <c r="BC28" s="163"/>
      <c r="BD28" s="163"/>
      <c r="BE28" s="163"/>
    </row>
    <row r="29" spans="1:57" outlineLevel="1" x14ac:dyDescent="0.2">
      <c r="A29" s="164"/>
      <c r="B29" s="175"/>
      <c r="C29" s="255" t="s">
        <v>129</v>
      </c>
      <c r="D29" s="256"/>
      <c r="E29" s="257"/>
      <c r="F29" s="258"/>
      <c r="G29" s="259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9"/>
      <c r="U29" s="188"/>
      <c r="V29" s="163"/>
      <c r="W29" s="163"/>
      <c r="X29" s="163"/>
      <c r="Y29" s="163"/>
      <c r="Z29" s="163"/>
      <c r="AA29" s="163"/>
      <c r="AB29" s="163" t="s">
        <v>116</v>
      </c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72" t="str">
        <f t="shared" si="0"/>
        <v>-	Závěrečné lakování transparentním, nebo lazurním lakem podle potřeby (opakovaně 2x)</v>
      </c>
      <c r="AY29" s="163"/>
      <c r="AZ29" s="163"/>
      <c r="BA29" s="163"/>
      <c r="BB29" s="163"/>
      <c r="BC29" s="163"/>
      <c r="BD29" s="163"/>
      <c r="BE29" s="163"/>
    </row>
    <row r="30" spans="1:57" outlineLevel="1" x14ac:dyDescent="0.2">
      <c r="A30" s="164"/>
      <c r="B30" s="175"/>
      <c r="C30" s="198" t="s">
        <v>130</v>
      </c>
      <c r="D30" s="178"/>
      <c r="E30" s="183">
        <v>14.0794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3"/>
      <c r="W30" s="163"/>
      <c r="X30" s="163"/>
      <c r="Y30" s="163"/>
      <c r="Z30" s="163"/>
      <c r="AA30" s="163"/>
      <c r="AB30" s="163" t="s">
        <v>104</v>
      </c>
      <c r="AC30" s="163">
        <v>0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</row>
    <row r="31" spans="1:57" ht="22.5" outlineLevel="1" x14ac:dyDescent="0.2">
      <c r="A31" s="164"/>
      <c r="B31" s="175"/>
      <c r="C31" s="198" t="s">
        <v>131</v>
      </c>
      <c r="D31" s="178"/>
      <c r="E31" s="183">
        <v>32.834200000000003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3"/>
      <c r="W31" s="163"/>
      <c r="X31" s="163"/>
      <c r="Y31" s="163"/>
      <c r="Z31" s="163"/>
      <c r="AA31" s="163"/>
      <c r="AB31" s="163" t="s">
        <v>104</v>
      </c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</row>
    <row r="32" spans="1:57" outlineLevel="1" x14ac:dyDescent="0.2">
      <c r="A32" s="164"/>
      <c r="B32" s="175"/>
      <c r="C32" s="198" t="s">
        <v>132</v>
      </c>
      <c r="D32" s="178"/>
      <c r="E32" s="183">
        <v>14.0794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9"/>
      <c r="U32" s="188"/>
      <c r="V32" s="163"/>
      <c r="W32" s="163"/>
      <c r="X32" s="163"/>
      <c r="Y32" s="163"/>
      <c r="Z32" s="163"/>
      <c r="AA32" s="163"/>
      <c r="AB32" s="163" t="s">
        <v>104</v>
      </c>
      <c r="AC32" s="163">
        <v>0</v>
      </c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</row>
    <row r="33" spans="1:57" ht="33.75" outlineLevel="1" x14ac:dyDescent="0.2">
      <c r="A33" s="164"/>
      <c r="B33" s="175"/>
      <c r="C33" s="198" t="s">
        <v>133</v>
      </c>
      <c r="D33" s="178"/>
      <c r="E33" s="183">
        <v>17.123000000000001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9"/>
      <c r="U33" s="188"/>
      <c r="V33" s="163"/>
      <c r="W33" s="163"/>
      <c r="X33" s="163"/>
      <c r="Y33" s="163"/>
      <c r="Z33" s="163"/>
      <c r="AA33" s="163"/>
      <c r="AB33" s="163" t="s">
        <v>104</v>
      </c>
      <c r="AC33" s="163">
        <v>0</v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</row>
    <row r="34" spans="1:57" ht="22.5" outlineLevel="1" x14ac:dyDescent="0.2">
      <c r="A34" s="164">
        <v>7</v>
      </c>
      <c r="B34" s="175" t="s">
        <v>134</v>
      </c>
      <c r="C34" s="197" t="s">
        <v>135</v>
      </c>
      <c r="D34" s="177" t="s">
        <v>114</v>
      </c>
      <c r="E34" s="182">
        <v>1</v>
      </c>
      <c r="F34" s="272"/>
      <c r="G34" s="188">
        <f t="shared" ref="G34:G35" si="1">E34*F34</f>
        <v>0</v>
      </c>
      <c r="H34" s="188">
        <v>0</v>
      </c>
      <c r="I34" s="188">
        <f>ROUND(E34*H34,2)</f>
        <v>0</v>
      </c>
      <c r="J34" s="188">
        <v>1800</v>
      </c>
      <c r="K34" s="188">
        <f>ROUND(E34*J34,2)</f>
        <v>1800</v>
      </c>
      <c r="L34" s="188">
        <v>21</v>
      </c>
      <c r="M34" s="188">
        <f>G34*(1+L34/100)</f>
        <v>0</v>
      </c>
      <c r="N34" s="188">
        <v>2E-3</v>
      </c>
      <c r="O34" s="188">
        <f>ROUND(E34*N34,2)</f>
        <v>0</v>
      </c>
      <c r="P34" s="188">
        <v>0</v>
      </c>
      <c r="Q34" s="188">
        <f>ROUND(E34*P34,2)</f>
        <v>0</v>
      </c>
      <c r="R34" s="188"/>
      <c r="S34" s="188"/>
      <c r="T34" s="189">
        <v>0</v>
      </c>
      <c r="U34" s="188">
        <f>ROUND(E34*T34,2)</f>
        <v>0</v>
      </c>
      <c r="V34" s="163"/>
      <c r="W34" s="163"/>
      <c r="X34" s="163"/>
      <c r="Y34" s="163"/>
      <c r="Z34" s="163"/>
      <c r="AA34" s="163"/>
      <c r="AB34" s="163" t="s">
        <v>102</v>
      </c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</row>
    <row r="35" spans="1:57" ht="22.5" outlineLevel="1" x14ac:dyDescent="0.2">
      <c r="A35" s="164">
        <v>8</v>
      </c>
      <c r="B35" s="175" t="s">
        <v>136</v>
      </c>
      <c r="C35" s="197" t="s">
        <v>137</v>
      </c>
      <c r="D35" s="177" t="s">
        <v>138</v>
      </c>
      <c r="E35" s="182">
        <v>1</v>
      </c>
      <c r="F35" s="272"/>
      <c r="G35" s="188">
        <f t="shared" si="1"/>
        <v>0</v>
      </c>
      <c r="H35" s="188">
        <v>0</v>
      </c>
      <c r="I35" s="188">
        <f>ROUND(E35*H35,2)</f>
        <v>0</v>
      </c>
      <c r="J35" s="188">
        <v>676000</v>
      </c>
      <c r="K35" s="188">
        <f>ROUND(E35*J35,2)</f>
        <v>676000</v>
      </c>
      <c r="L35" s="188">
        <v>21</v>
      </c>
      <c r="M35" s="188">
        <f>G35*(1+L35/100)</f>
        <v>0</v>
      </c>
      <c r="N35" s="188">
        <v>5.28</v>
      </c>
      <c r="O35" s="188">
        <f>ROUND(E35*N35,2)</f>
        <v>5.28</v>
      </c>
      <c r="P35" s="188">
        <v>0</v>
      </c>
      <c r="Q35" s="188">
        <f>ROUND(E35*P35,2)</f>
        <v>0</v>
      </c>
      <c r="R35" s="188"/>
      <c r="S35" s="188"/>
      <c r="T35" s="189">
        <v>0</v>
      </c>
      <c r="U35" s="188">
        <f>ROUND(E35*T35,2)</f>
        <v>0</v>
      </c>
      <c r="V35" s="163"/>
      <c r="W35" s="163"/>
      <c r="X35" s="163"/>
      <c r="Y35" s="163"/>
      <c r="Z35" s="163"/>
      <c r="AA35" s="163"/>
      <c r="AB35" s="163" t="s">
        <v>102</v>
      </c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</row>
    <row r="36" spans="1:57" outlineLevel="1" x14ac:dyDescent="0.2">
      <c r="A36" s="164"/>
      <c r="B36" s="175"/>
      <c r="C36" s="255" t="s">
        <v>139</v>
      </c>
      <c r="D36" s="256"/>
      <c r="E36" s="257"/>
      <c r="F36" s="258"/>
      <c r="G36" s="259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3"/>
      <c r="W36" s="163"/>
      <c r="X36" s="163"/>
      <c r="Y36" s="163"/>
      <c r="Z36" s="163"/>
      <c r="AA36" s="163"/>
      <c r="AB36" s="163" t="s">
        <v>116</v>
      </c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72" t="str">
        <f t="shared" ref="AX36:AX41" si="2">C36</f>
        <v>Práce budou spočívat v demontáži celku, jeho deponování z místnosti a následným úpravám:</v>
      </c>
      <c r="AY36" s="163"/>
      <c r="AZ36" s="163"/>
      <c r="BA36" s="163"/>
      <c r="BB36" s="163"/>
      <c r="BC36" s="163"/>
      <c r="BD36" s="163"/>
      <c r="BE36" s="163"/>
    </row>
    <row r="37" spans="1:57" ht="22.5" outlineLevel="1" x14ac:dyDescent="0.2">
      <c r="A37" s="164"/>
      <c r="B37" s="175"/>
      <c r="C37" s="255" t="s">
        <v>140</v>
      </c>
      <c r="D37" s="256"/>
      <c r="E37" s="257"/>
      <c r="F37" s="258"/>
      <c r="G37" s="259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3"/>
      <c r="W37" s="163"/>
      <c r="X37" s="163"/>
      <c r="Y37" s="163"/>
      <c r="Z37" s="163"/>
      <c r="AA37" s="163"/>
      <c r="AB37" s="163" t="s">
        <v>116</v>
      </c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72" t="str">
        <f t="shared" si="2"/>
        <v>-	v první řadě sedaček budou odstraněny dvě prostřední sedačky – je zde umístěna nová podlahová krabice pro připojení dataprojektoru</v>
      </c>
      <c r="AY37" s="163"/>
      <c r="AZ37" s="163"/>
      <c r="BA37" s="163"/>
      <c r="BB37" s="163"/>
      <c r="BC37" s="163"/>
      <c r="BD37" s="163"/>
      <c r="BE37" s="163"/>
    </row>
    <row r="38" spans="1:57" ht="22.5" outlineLevel="1" x14ac:dyDescent="0.2">
      <c r="A38" s="164"/>
      <c r="B38" s="175"/>
      <c r="C38" s="255" t="s">
        <v>141</v>
      </c>
      <c r="D38" s="256"/>
      <c r="E38" s="257"/>
      <c r="F38" s="258"/>
      <c r="G38" s="259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9"/>
      <c r="U38" s="188"/>
      <c r="V38" s="163"/>
      <c r="W38" s="163"/>
      <c r="X38" s="163"/>
      <c r="Y38" s="163"/>
      <c r="Z38" s="163"/>
      <c r="AA38" s="163"/>
      <c r="AB38" s="163" t="s">
        <v>116</v>
      </c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72" t="str">
        <f t="shared" si="2"/>
        <v>-	odstranění původních nátěrů na kovových částech, opatření novým základovým nátěrem a finálním nátěrem v černé barvě</v>
      </c>
      <c r="AY38" s="163"/>
      <c r="AZ38" s="163"/>
      <c r="BA38" s="163"/>
      <c r="BB38" s="163"/>
      <c r="BC38" s="163"/>
      <c r="BD38" s="163"/>
      <c r="BE38" s="163"/>
    </row>
    <row r="39" spans="1:57" outlineLevel="1" x14ac:dyDescent="0.2">
      <c r="A39" s="164"/>
      <c r="B39" s="175"/>
      <c r="C39" s="255" t="s">
        <v>142</v>
      </c>
      <c r="D39" s="256"/>
      <c r="E39" s="257"/>
      <c r="F39" s="258"/>
      <c r="G39" s="259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3"/>
      <c r="W39" s="163"/>
      <c r="X39" s="163"/>
      <c r="Y39" s="163"/>
      <c r="Z39" s="163"/>
      <c r="AA39" s="163"/>
      <c r="AB39" s="163" t="s">
        <v>116</v>
      </c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72" t="str">
        <f t="shared" si="2"/>
        <v>-	přečalounění černou látkou (např. Kolovrat Gardena 1936/831)</v>
      </c>
      <c r="AY39" s="163"/>
      <c r="AZ39" s="163"/>
      <c r="BA39" s="163"/>
      <c r="BB39" s="163"/>
      <c r="BC39" s="163"/>
      <c r="BD39" s="163"/>
      <c r="BE39" s="163"/>
    </row>
    <row r="40" spans="1:57" ht="22.5" outlineLevel="1" x14ac:dyDescent="0.2">
      <c r="A40" s="164"/>
      <c r="B40" s="175"/>
      <c r="C40" s="255" t="s">
        <v>143</v>
      </c>
      <c r="D40" s="256"/>
      <c r="E40" s="257"/>
      <c r="F40" s="258"/>
      <c r="G40" s="259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3"/>
      <c r="W40" s="163"/>
      <c r="X40" s="163"/>
      <c r="Y40" s="163"/>
      <c r="Z40" s="163"/>
      <c r="AA40" s="163"/>
      <c r="AB40" s="163" t="s">
        <v>116</v>
      </c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72" t="str">
        <f t="shared" si="2"/>
        <v>-	přimoření dřevěných částí do tmavších odstínů nově realizovaného fládru na dveřích a dřevěných obkladech</v>
      </c>
      <c r="AY40" s="163"/>
      <c r="AZ40" s="163"/>
      <c r="BA40" s="163"/>
      <c r="BB40" s="163"/>
      <c r="BC40" s="163"/>
      <c r="BD40" s="163"/>
      <c r="BE40" s="163"/>
    </row>
    <row r="41" spans="1:57" outlineLevel="1" x14ac:dyDescent="0.2">
      <c r="A41" s="164"/>
      <c r="B41" s="175"/>
      <c r="C41" s="255" t="s">
        <v>144</v>
      </c>
      <c r="D41" s="256"/>
      <c r="E41" s="257"/>
      <c r="F41" s="258"/>
      <c r="G41" s="259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3"/>
      <c r="W41" s="163"/>
      <c r="X41" s="163"/>
      <c r="Y41" s="163"/>
      <c r="Z41" s="163"/>
      <c r="AA41" s="163"/>
      <c r="AB41" s="163" t="s">
        <v>116</v>
      </c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72" t="str">
        <f t="shared" si="2"/>
        <v>-	opatření vrutů černými krytkami hlavy</v>
      </c>
      <c r="AY41" s="163"/>
      <c r="AZ41" s="163"/>
      <c r="BA41" s="163"/>
      <c r="BB41" s="163"/>
      <c r="BC41" s="163"/>
      <c r="BD41" s="163"/>
      <c r="BE41" s="163"/>
    </row>
    <row r="42" spans="1:57" outlineLevel="1" x14ac:dyDescent="0.2">
      <c r="A42" s="164">
        <v>9</v>
      </c>
      <c r="B42" s="175" t="s">
        <v>145</v>
      </c>
      <c r="C42" s="197" t="s">
        <v>146</v>
      </c>
      <c r="D42" s="177" t="s">
        <v>114</v>
      </c>
      <c r="E42" s="182">
        <v>1</v>
      </c>
      <c r="F42" s="272"/>
      <c r="G42" s="188">
        <f>E42*F42</f>
        <v>0</v>
      </c>
      <c r="H42" s="188">
        <v>0</v>
      </c>
      <c r="I42" s="188">
        <f>ROUND(E42*H42,2)</f>
        <v>0</v>
      </c>
      <c r="J42" s="188">
        <v>10500</v>
      </c>
      <c r="K42" s="188">
        <f>ROUND(E42*J42,2)</f>
        <v>10500</v>
      </c>
      <c r="L42" s="188">
        <v>21</v>
      </c>
      <c r="M42" s="188">
        <f>G42*(1+L42/100)</f>
        <v>0</v>
      </c>
      <c r="N42" s="188">
        <v>3.5000000000000003E-2</v>
      </c>
      <c r="O42" s="188">
        <f>ROUND(E42*N42,2)</f>
        <v>0.04</v>
      </c>
      <c r="P42" s="188">
        <v>0</v>
      </c>
      <c r="Q42" s="188">
        <f>ROUND(E42*P42,2)</f>
        <v>0</v>
      </c>
      <c r="R42" s="188"/>
      <c r="S42" s="188"/>
      <c r="T42" s="189">
        <v>0</v>
      </c>
      <c r="U42" s="188">
        <f>ROUND(E42*T42,2)</f>
        <v>0</v>
      </c>
      <c r="V42" s="163"/>
      <c r="W42" s="163"/>
      <c r="X42" s="163"/>
      <c r="Y42" s="163"/>
      <c r="Z42" s="163"/>
      <c r="AA42" s="163"/>
      <c r="AB42" s="163" t="s">
        <v>102</v>
      </c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</row>
    <row r="43" spans="1:57" ht="33.75" outlineLevel="1" x14ac:dyDescent="0.2">
      <c r="A43" s="164"/>
      <c r="B43" s="175"/>
      <c r="C43" s="255" t="s">
        <v>147</v>
      </c>
      <c r="D43" s="256"/>
      <c r="E43" s="257"/>
      <c r="F43" s="258"/>
      <c r="G43" s="259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3"/>
      <c r="W43" s="163"/>
      <c r="X43" s="163"/>
      <c r="Y43" s="163"/>
      <c r="Z43" s="163"/>
      <c r="AA43" s="163"/>
      <c r="AB43" s="163" t="s">
        <v>116</v>
      </c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72" t="str">
        <f>C43</f>
        <v>V rámci řemeslné obnovy podlahy bude odstraněna čelní deska pódia (v. 100 mm), která je tvořená dubovými vlysy a bude nahrazena dubovým prknem v tl. 25 mm (dle tloušťky vlysů) v totožné barevnosti a s totožnou povrchovou úpravou.</v>
      </c>
      <c r="AY43" s="163"/>
      <c r="AZ43" s="163"/>
      <c r="BA43" s="163"/>
      <c r="BB43" s="163"/>
      <c r="BC43" s="163"/>
      <c r="BD43" s="163"/>
      <c r="BE43" s="163"/>
    </row>
    <row r="44" spans="1:57" outlineLevel="1" x14ac:dyDescent="0.2">
      <c r="A44" s="164">
        <v>10</v>
      </c>
      <c r="B44" s="175" t="s">
        <v>148</v>
      </c>
      <c r="C44" s="197" t="s">
        <v>149</v>
      </c>
      <c r="D44" s="177" t="s">
        <v>119</v>
      </c>
      <c r="E44" s="182">
        <v>5.9419300000000002</v>
      </c>
      <c r="F44" s="272"/>
      <c r="G44" s="188">
        <f>E44*F44</f>
        <v>0</v>
      </c>
      <c r="H44" s="188">
        <v>0</v>
      </c>
      <c r="I44" s="188">
        <f>ROUND(E44*H44,2)</f>
        <v>0</v>
      </c>
      <c r="J44" s="188">
        <v>1068</v>
      </c>
      <c r="K44" s="188">
        <f>ROUND(E44*J44,2)</f>
        <v>6345.98</v>
      </c>
      <c r="L44" s="188">
        <v>21</v>
      </c>
      <c r="M44" s="188">
        <f>G44*(1+L44/100)</f>
        <v>0</v>
      </c>
      <c r="N44" s="188">
        <v>0</v>
      </c>
      <c r="O44" s="188">
        <f>ROUND(E44*N44,2)</f>
        <v>0</v>
      </c>
      <c r="P44" s="188">
        <v>0</v>
      </c>
      <c r="Q44" s="188">
        <f>ROUND(E44*P44,2)</f>
        <v>0</v>
      </c>
      <c r="R44" s="188"/>
      <c r="S44" s="188"/>
      <c r="T44" s="189">
        <v>2.4209999999999998</v>
      </c>
      <c r="U44" s="188">
        <f>ROUND(E44*T44,2)</f>
        <v>14.39</v>
      </c>
      <c r="V44" s="163"/>
      <c r="W44" s="163"/>
      <c r="X44" s="163"/>
      <c r="Y44" s="163"/>
      <c r="Z44" s="163"/>
      <c r="AA44" s="163"/>
      <c r="AB44" s="163" t="s">
        <v>120</v>
      </c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</row>
    <row r="45" spans="1:57" x14ac:dyDescent="0.2">
      <c r="A45" s="171" t="s">
        <v>97</v>
      </c>
      <c r="B45" s="176" t="s">
        <v>62</v>
      </c>
      <c r="C45" s="199" t="s">
        <v>63</v>
      </c>
      <c r="D45" s="179"/>
      <c r="E45" s="184"/>
      <c r="F45" s="190"/>
      <c r="G45" s="190">
        <f>SUMIF(AB46:AB56,"&lt;&gt;NOR",G46:G56)</f>
        <v>0</v>
      </c>
      <c r="H45" s="190"/>
      <c r="I45" s="190">
        <f>SUM(I46:I56)</f>
        <v>17479.830000000002</v>
      </c>
      <c r="J45" s="190"/>
      <c r="K45" s="190">
        <f>SUM(K46:K56)</f>
        <v>174849.68000000002</v>
      </c>
      <c r="L45" s="190"/>
      <c r="M45" s="190">
        <f>SUM(M46:M56)</f>
        <v>0</v>
      </c>
      <c r="N45" s="190"/>
      <c r="O45" s="190">
        <f>SUM(O46:O56)</f>
        <v>0.19</v>
      </c>
      <c r="P45" s="190"/>
      <c r="Q45" s="190">
        <f>SUM(Q46:Q56)</f>
        <v>0.19</v>
      </c>
      <c r="R45" s="190"/>
      <c r="S45" s="190"/>
      <c r="T45" s="191"/>
      <c r="U45" s="190">
        <f>SUM(U46:U56)</f>
        <v>54.51</v>
      </c>
      <c r="AB45" t="s">
        <v>98</v>
      </c>
    </row>
    <row r="46" spans="1:57" outlineLevel="1" x14ac:dyDescent="0.2">
      <c r="A46" s="164">
        <v>11</v>
      </c>
      <c r="B46" s="175" t="s">
        <v>150</v>
      </c>
      <c r="C46" s="197" t="s">
        <v>151</v>
      </c>
      <c r="D46" s="177" t="s">
        <v>101</v>
      </c>
      <c r="E46" s="182">
        <v>158.97980000000001</v>
      </c>
      <c r="F46" s="272"/>
      <c r="G46" s="188">
        <f>E46*F46</f>
        <v>0</v>
      </c>
      <c r="H46" s="188">
        <v>109.95</v>
      </c>
      <c r="I46" s="188">
        <f>ROUND(E46*H46,2)</f>
        <v>17479.830000000002</v>
      </c>
      <c r="J46" s="188">
        <v>1098.55</v>
      </c>
      <c r="K46" s="188">
        <f>ROUND(E46*J46,2)</f>
        <v>174647.26</v>
      </c>
      <c r="L46" s="188">
        <v>21</v>
      </c>
      <c r="M46" s="188">
        <f>G46*(1+L46/100)</f>
        <v>0</v>
      </c>
      <c r="N46" s="188">
        <v>1.1999999999999999E-3</v>
      </c>
      <c r="O46" s="188">
        <f>ROUND(E46*N46,2)</f>
        <v>0.19</v>
      </c>
      <c r="P46" s="188">
        <v>1.1999999999999999E-3</v>
      </c>
      <c r="Q46" s="188">
        <f>ROUND(E46*P46,2)</f>
        <v>0.19</v>
      </c>
      <c r="R46" s="188"/>
      <c r="S46" s="188"/>
      <c r="T46" s="189">
        <v>0.34</v>
      </c>
      <c r="U46" s="188">
        <f>ROUND(E46*T46,2)</f>
        <v>54.05</v>
      </c>
      <c r="V46" s="163"/>
      <c r="W46" s="163"/>
      <c r="X46" s="163"/>
      <c r="Y46" s="163"/>
      <c r="Z46" s="163"/>
      <c r="AA46" s="163"/>
      <c r="AB46" s="163" t="s">
        <v>102</v>
      </c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</row>
    <row r="47" spans="1:57" outlineLevel="1" x14ac:dyDescent="0.2">
      <c r="A47" s="164"/>
      <c r="B47" s="175"/>
      <c r="C47" s="255" t="s">
        <v>152</v>
      </c>
      <c r="D47" s="256"/>
      <c r="E47" s="257"/>
      <c r="F47" s="258"/>
      <c r="G47" s="259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9"/>
      <c r="U47" s="188"/>
      <c r="V47" s="163"/>
      <c r="W47" s="163"/>
      <c r="X47" s="163"/>
      <c r="Y47" s="163"/>
      <c r="Z47" s="163"/>
      <c r="AA47" s="163"/>
      <c r="AB47" s="163" t="s">
        <v>116</v>
      </c>
      <c r="AC47" s="163"/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72" t="str">
        <f>C47</f>
        <v>Postup práce v režimu řemeslné obnovy:</v>
      </c>
      <c r="AY47" s="163"/>
      <c r="AZ47" s="163"/>
      <c r="BA47" s="163"/>
      <c r="BB47" s="163"/>
      <c r="BC47" s="163"/>
      <c r="BD47" s="163"/>
      <c r="BE47" s="163"/>
    </row>
    <row r="48" spans="1:57" outlineLevel="1" x14ac:dyDescent="0.2">
      <c r="A48" s="164"/>
      <c r="B48" s="175"/>
      <c r="C48" s="200" t="s">
        <v>153</v>
      </c>
      <c r="D48" s="180"/>
      <c r="E48" s="185"/>
      <c r="F48" s="192"/>
      <c r="G48" s="192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9"/>
      <c r="U48" s="188"/>
      <c r="V48" s="163"/>
      <c r="W48" s="163"/>
      <c r="X48" s="163"/>
      <c r="Y48" s="163"/>
      <c r="Z48" s="163"/>
      <c r="AA48" s="163"/>
      <c r="AB48" s="163" t="s">
        <v>116</v>
      </c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</row>
    <row r="49" spans="1:57" outlineLevel="1" x14ac:dyDescent="0.2">
      <c r="A49" s="164"/>
      <c r="B49" s="175"/>
      <c r="C49" s="255" t="s">
        <v>154</v>
      </c>
      <c r="D49" s="256"/>
      <c r="E49" s="257"/>
      <c r="F49" s="258"/>
      <c r="G49" s="259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3"/>
      <c r="W49" s="163"/>
      <c r="X49" s="163"/>
      <c r="Y49" s="163"/>
      <c r="Z49" s="163"/>
      <c r="AA49" s="163"/>
      <c r="AB49" s="163" t="s">
        <v>116</v>
      </c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72" t="str">
        <f t="shared" ref="AX49:AX54" si="3">C49</f>
        <v>-	Odstranění nevhodných prvků (nevhodně tvarované dřevěné lišty podlahy pódia)</v>
      </c>
      <c r="AY49" s="163"/>
      <c r="AZ49" s="163"/>
      <c r="BA49" s="163"/>
      <c r="BB49" s="163"/>
      <c r="BC49" s="163"/>
      <c r="BD49" s="163"/>
      <c r="BE49" s="163"/>
    </row>
    <row r="50" spans="1:57" outlineLevel="1" x14ac:dyDescent="0.2">
      <c r="A50" s="164"/>
      <c r="B50" s="175"/>
      <c r="C50" s="255" t="s">
        <v>155</v>
      </c>
      <c r="D50" s="256"/>
      <c r="E50" s="257"/>
      <c r="F50" s="258"/>
      <c r="G50" s="259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9"/>
      <c r="U50" s="188"/>
      <c r="V50" s="163"/>
      <c r="W50" s="163"/>
      <c r="X50" s="163"/>
      <c r="Y50" s="163"/>
      <c r="Z50" s="163"/>
      <c r="AA50" s="163"/>
      <c r="AB50" s="163" t="s">
        <v>116</v>
      </c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72" t="str">
        <f t="shared" si="3"/>
        <v>-	Lokální demontáž silně poškozených částí podlahy.</v>
      </c>
      <c r="AY50" s="163"/>
      <c r="AZ50" s="163"/>
      <c r="BA50" s="163"/>
      <c r="BB50" s="163"/>
      <c r="BC50" s="163"/>
      <c r="BD50" s="163"/>
      <c r="BE50" s="163"/>
    </row>
    <row r="51" spans="1:57" outlineLevel="1" x14ac:dyDescent="0.2">
      <c r="A51" s="164"/>
      <c r="B51" s="175"/>
      <c r="C51" s="255" t="s">
        <v>156</v>
      </c>
      <c r="D51" s="256"/>
      <c r="E51" s="257"/>
      <c r="F51" s="258"/>
      <c r="G51" s="259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3"/>
      <c r="W51" s="163"/>
      <c r="X51" s="163"/>
      <c r="Y51" s="163"/>
      <c r="Z51" s="163"/>
      <c r="AA51" s="163"/>
      <c r="AB51" s="163" t="s">
        <v>116</v>
      </c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72" t="str">
        <f t="shared" si="3"/>
        <v>-	Lokální opravy (zpevnění) a přeložení poškozených částí podlahy.</v>
      </c>
      <c r="AY51" s="163"/>
      <c r="AZ51" s="163"/>
      <c r="BA51" s="163"/>
      <c r="BB51" s="163"/>
      <c r="BC51" s="163"/>
      <c r="BD51" s="163"/>
      <c r="BE51" s="163"/>
    </row>
    <row r="52" spans="1:57" outlineLevel="1" x14ac:dyDescent="0.2">
      <c r="A52" s="164"/>
      <c r="B52" s="175"/>
      <c r="C52" s="255" t="s">
        <v>157</v>
      </c>
      <c r="D52" s="256"/>
      <c r="E52" s="257"/>
      <c r="F52" s="258"/>
      <c r="G52" s="259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3"/>
      <c r="W52" s="163"/>
      <c r="X52" s="163"/>
      <c r="Y52" s="163"/>
      <c r="Z52" s="163"/>
      <c r="AA52" s="163"/>
      <c r="AB52" s="163" t="s">
        <v>116</v>
      </c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72" t="str">
        <f t="shared" si="3"/>
        <v>-	Tmelení spár.</v>
      </c>
      <c r="AY52" s="163"/>
      <c r="AZ52" s="163"/>
      <c r="BA52" s="163"/>
      <c r="BB52" s="163"/>
      <c r="BC52" s="163"/>
      <c r="BD52" s="163"/>
      <c r="BE52" s="163"/>
    </row>
    <row r="53" spans="1:57" outlineLevel="1" x14ac:dyDescent="0.2">
      <c r="A53" s="164"/>
      <c r="B53" s="175"/>
      <c r="C53" s="255" t="s">
        <v>226</v>
      </c>
      <c r="D53" s="256"/>
      <c r="E53" s="257"/>
      <c r="F53" s="258"/>
      <c r="G53" s="259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9"/>
      <c r="U53" s="188"/>
      <c r="V53" s="163"/>
      <c r="W53" s="163"/>
      <c r="X53" s="163"/>
      <c r="Y53" s="163"/>
      <c r="Z53" s="163"/>
      <c r="AA53" s="163"/>
      <c r="AB53" s="163" t="s">
        <v>116</v>
      </c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72" t="str">
        <f t="shared" si="3"/>
        <v>-	Broušení povrchu s malým úběrem povrchu, respektovat případné plošné nerovnosti</v>
      </c>
      <c r="AY53" s="163"/>
      <c r="AZ53" s="163"/>
      <c r="BA53" s="163"/>
      <c r="BB53" s="163"/>
      <c r="BC53" s="163"/>
      <c r="BD53" s="163"/>
      <c r="BE53" s="163"/>
    </row>
    <row r="54" spans="1:57" outlineLevel="1" x14ac:dyDescent="0.2">
      <c r="A54" s="164"/>
      <c r="B54" s="175"/>
      <c r="C54" s="255" t="s">
        <v>158</v>
      </c>
      <c r="D54" s="256"/>
      <c r="E54" s="257"/>
      <c r="F54" s="258"/>
      <c r="G54" s="259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9"/>
      <c r="U54" s="188"/>
      <c r="V54" s="163"/>
      <c r="W54" s="163"/>
      <c r="X54" s="163"/>
      <c r="Y54" s="163"/>
      <c r="Z54" s="163"/>
      <c r="AA54" s="163"/>
      <c r="AB54" s="163" t="s">
        <v>116</v>
      </c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72" t="str">
        <f t="shared" si="3"/>
        <v>-	Povrchová úprava olejem, vyšší zátěž.</v>
      </c>
      <c r="AY54" s="163"/>
      <c r="AZ54" s="163"/>
      <c r="BA54" s="163"/>
      <c r="BB54" s="163"/>
      <c r="BC54" s="163"/>
      <c r="BD54" s="163"/>
      <c r="BE54" s="163"/>
    </row>
    <row r="55" spans="1:57" ht="22.5" outlineLevel="1" x14ac:dyDescent="0.2">
      <c r="A55" s="164"/>
      <c r="B55" s="175"/>
      <c r="C55" s="198" t="s">
        <v>159</v>
      </c>
      <c r="D55" s="178"/>
      <c r="E55" s="183">
        <v>158.97980000000001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9"/>
      <c r="U55" s="188"/>
      <c r="V55" s="163"/>
      <c r="W55" s="163"/>
      <c r="X55" s="163"/>
      <c r="Y55" s="163"/>
      <c r="Z55" s="163"/>
      <c r="AA55" s="163"/>
      <c r="AB55" s="163" t="s">
        <v>104</v>
      </c>
      <c r="AC55" s="163">
        <v>0</v>
      </c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</row>
    <row r="56" spans="1:57" outlineLevel="1" x14ac:dyDescent="0.2">
      <c r="A56" s="164">
        <v>12</v>
      </c>
      <c r="B56" s="175" t="s">
        <v>160</v>
      </c>
      <c r="C56" s="197" t="s">
        <v>161</v>
      </c>
      <c r="D56" s="177" t="s">
        <v>119</v>
      </c>
      <c r="E56" s="182">
        <v>0.19078000000000001</v>
      </c>
      <c r="F56" s="272"/>
      <c r="G56" s="188">
        <f>E56*F56</f>
        <v>0</v>
      </c>
      <c r="H56" s="188">
        <v>0</v>
      </c>
      <c r="I56" s="188">
        <f>ROUND(E56*H56,2)</f>
        <v>0</v>
      </c>
      <c r="J56" s="188">
        <v>1061</v>
      </c>
      <c r="K56" s="188">
        <f>ROUND(E56*J56,2)</f>
        <v>202.42</v>
      </c>
      <c r="L56" s="188">
        <v>21</v>
      </c>
      <c r="M56" s="188">
        <f>G56*(1+L56/100)</f>
        <v>0</v>
      </c>
      <c r="N56" s="188">
        <v>0</v>
      </c>
      <c r="O56" s="188">
        <f>ROUND(E56*N56,2)</f>
        <v>0</v>
      </c>
      <c r="P56" s="188">
        <v>0</v>
      </c>
      <c r="Q56" s="188">
        <f>ROUND(E56*P56,2)</f>
        <v>0</v>
      </c>
      <c r="R56" s="188"/>
      <c r="S56" s="188"/>
      <c r="T56" s="189">
        <v>2.42</v>
      </c>
      <c r="U56" s="188">
        <f>ROUND(E56*T56,2)</f>
        <v>0.46</v>
      </c>
      <c r="V56" s="163"/>
      <c r="W56" s="163"/>
      <c r="X56" s="163"/>
      <c r="Y56" s="163"/>
      <c r="Z56" s="163"/>
      <c r="AA56" s="163"/>
      <c r="AB56" s="163" t="s">
        <v>120</v>
      </c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</row>
    <row r="57" spans="1:57" x14ac:dyDescent="0.2">
      <c r="A57" s="171" t="s">
        <v>97</v>
      </c>
      <c r="B57" s="176" t="s">
        <v>64</v>
      </c>
      <c r="C57" s="199" t="s">
        <v>65</v>
      </c>
      <c r="D57" s="179"/>
      <c r="E57" s="184"/>
      <c r="F57" s="190"/>
      <c r="G57" s="190">
        <f>SUMIF(AB58:AB86,"&lt;&gt;NOR",G58:G86)</f>
        <v>0</v>
      </c>
      <c r="H57" s="190"/>
      <c r="I57" s="190">
        <f>SUM(I58:I86)</f>
        <v>16782.469999999998</v>
      </c>
      <c r="J57" s="190"/>
      <c r="K57" s="190">
        <f>SUM(K58:K86)</f>
        <v>1934689.1500000001</v>
      </c>
      <c r="L57" s="190"/>
      <c r="M57" s="190">
        <f>SUM(M58:M86)</f>
        <v>0</v>
      </c>
      <c r="N57" s="190"/>
      <c r="O57" s="190">
        <f>SUM(O58:O86)</f>
        <v>0.34</v>
      </c>
      <c r="P57" s="190"/>
      <c r="Q57" s="190">
        <f>SUM(Q58:Q86)</f>
        <v>0</v>
      </c>
      <c r="R57" s="190"/>
      <c r="S57" s="190"/>
      <c r="T57" s="191"/>
      <c r="U57" s="190">
        <f>SUM(U58:U86)</f>
        <v>21.39</v>
      </c>
      <c r="AB57" t="s">
        <v>98</v>
      </c>
    </row>
    <row r="58" spans="1:57" ht="22.5" customHeight="1" outlineLevel="1" x14ac:dyDescent="0.2">
      <c r="A58" s="164">
        <v>13</v>
      </c>
      <c r="B58" s="175" t="s">
        <v>162</v>
      </c>
      <c r="C58" s="197" t="s">
        <v>237</v>
      </c>
      <c r="D58" s="177" t="s">
        <v>101</v>
      </c>
      <c r="E58" s="182">
        <v>48.230400000000003</v>
      </c>
      <c r="F58" s="272"/>
      <c r="G58" s="188">
        <f>E58*F58</f>
        <v>0</v>
      </c>
      <c r="H58" s="188">
        <v>0</v>
      </c>
      <c r="I58" s="188">
        <f>ROUND(E58*H58,2)</f>
        <v>0</v>
      </c>
      <c r="J58" s="188">
        <v>9900</v>
      </c>
      <c r="K58" s="188">
        <f>ROUND(E58*J58,2)</f>
        <v>477480.96000000002</v>
      </c>
      <c r="L58" s="188">
        <v>21</v>
      </c>
      <c r="M58" s="188">
        <f>G58*(1+L58/100)</f>
        <v>0</v>
      </c>
      <c r="N58" s="188">
        <v>1.5E-3</v>
      </c>
      <c r="O58" s="188">
        <f>ROUND(E58*N58,2)</f>
        <v>7.0000000000000007E-2</v>
      </c>
      <c r="P58" s="188">
        <v>0</v>
      </c>
      <c r="Q58" s="188">
        <f>ROUND(E58*P58,2)</f>
        <v>0</v>
      </c>
      <c r="R58" s="188"/>
      <c r="S58" s="188"/>
      <c r="T58" s="189">
        <v>0</v>
      </c>
      <c r="U58" s="188">
        <f>ROUND(E58*T58,2)</f>
        <v>0</v>
      </c>
      <c r="V58" s="163"/>
      <c r="W58" s="209"/>
      <c r="X58" s="205"/>
      <c r="Y58" s="206"/>
      <c r="Z58" s="207"/>
      <c r="AA58" s="208"/>
      <c r="AB58" s="163" t="s">
        <v>102</v>
      </c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</row>
    <row r="59" spans="1:57" outlineLevel="1" x14ac:dyDescent="0.2">
      <c r="A59" s="164"/>
      <c r="B59" s="175"/>
      <c r="C59" s="255" t="s">
        <v>238</v>
      </c>
      <c r="D59" s="256"/>
      <c r="E59" s="257"/>
      <c r="F59" s="258"/>
      <c r="G59" s="259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9"/>
      <c r="U59" s="188"/>
      <c r="V59" s="163"/>
      <c r="W59" s="163"/>
      <c r="X59" s="163"/>
      <c r="Y59" s="163"/>
      <c r="Z59" s="163"/>
      <c r="AA59" s="163"/>
      <c r="AB59" s="163" t="s">
        <v>116</v>
      </c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72" t="str">
        <f>C59</f>
        <v>Obnovení původní barevnosti nátěrem.</v>
      </c>
      <c r="AY59" s="163"/>
      <c r="AZ59" s="163"/>
      <c r="BA59" s="163"/>
      <c r="BB59" s="163"/>
      <c r="BC59" s="163"/>
      <c r="BD59" s="163"/>
      <c r="BE59" s="163"/>
    </row>
    <row r="60" spans="1:57" ht="22.5" outlineLevel="1" x14ac:dyDescent="0.2">
      <c r="A60" s="164"/>
      <c r="B60" s="175"/>
      <c r="C60" s="198" t="s">
        <v>163</v>
      </c>
      <c r="D60" s="178"/>
      <c r="E60" s="183">
        <v>8.0342000000000002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9"/>
      <c r="U60" s="188"/>
      <c r="V60" s="163"/>
      <c r="W60" s="163"/>
      <c r="X60" s="163"/>
      <c r="Y60" s="163"/>
      <c r="Z60" s="163"/>
      <c r="AA60" s="163"/>
      <c r="AB60" s="163" t="s">
        <v>104</v>
      </c>
      <c r="AC60" s="163">
        <v>0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</row>
    <row r="61" spans="1:57" outlineLevel="1" x14ac:dyDescent="0.2">
      <c r="A61" s="164"/>
      <c r="B61" s="175"/>
      <c r="C61" s="198" t="s">
        <v>164</v>
      </c>
      <c r="D61" s="178"/>
      <c r="E61" s="183">
        <v>11.731199999999999</v>
      </c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9"/>
      <c r="U61" s="188"/>
      <c r="V61" s="163"/>
      <c r="W61" s="163"/>
      <c r="X61" s="163"/>
      <c r="Y61" s="163"/>
      <c r="Z61" s="163"/>
      <c r="AA61" s="163"/>
      <c r="AB61" s="163" t="s">
        <v>104</v>
      </c>
      <c r="AC61" s="163">
        <v>0</v>
      </c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</row>
    <row r="62" spans="1:57" outlineLevel="1" x14ac:dyDescent="0.2">
      <c r="A62" s="164"/>
      <c r="B62" s="175"/>
      <c r="C62" s="198" t="s">
        <v>165</v>
      </c>
      <c r="D62" s="178"/>
      <c r="E62" s="183">
        <v>4.5495999999999999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9"/>
      <c r="U62" s="188"/>
      <c r="V62" s="163"/>
      <c r="W62" s="163"/>
      <c r="X62" s="163"/>
      <c r="Y62" s="163"/>
      <c r="Z62" s="163"/>
      <c r="AA62" s="163"/>
      <c r="AB62" s="163" t="s">
        <v>104</v>
      </c>
      <c r="AC62" s="163">
        <v>0</v>
      </c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</row>
    <row r="63" spans="1:57" ht="22.5" outlineLevel="1" x14ac:dyDescent="0.2">
      <c r="A63" s="164"/>
      <c r="B63" s="175"/>
      <c r="C63" s="198" t="s">
        <v>166</v>
      </c>
      <c r="D63" s="178"/>
      <c r="E63" s="183">
        <v>11.731199999999999</v>
      </c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9"/>
      <c r="U63" s="188"/>
      <c r="V63" s="163"/>
      <c r="W63" s="163"/>
      <c r="X63" s="163"/>
      <c r="Y63" s="163"/>
      <c r="Z63" s="163"/>
      <c r="AA63" s="163"/>
      <c r="AB63" s="163" t="s">
        <v>104</v>
      </c>
      <c r="AC63" s="163">
        <v>0</v>
      </c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</row>
    <row r="64" spans="1:57" ht="22.5" outlineLevel="1" x14ac:dyDescent="0.2">
      <c r="A64" s="164"/>
      <c r="B64" s="175"/>
      <c r="C64" s="198" t="s">
        <v>167</v>
      </c>
      <c r="D64" s="178"/>
      <c r="E64" s="183">
        <v>4.1500000000000004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9"/>
      <c r="U64" s="188"/>
      <c r="V64" s="163"/>
      <c r="W64" s="163"/>
      <c r="X64" s="163"/>
      <c r="Y64" s="163"/>
      <c r="Z64" s="163"/>
      <c r="AA64" s="163"/>
      <c r="AB64" s="163" t="s">
        <v>104</v>
      </c>
      <c r="AC64" s="163">
        <v>0</v>
      </c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</row>
    <row r="65" spans="1:57" ht="22.5" outlineLevel="1" x14ac:dyDescent="0.2">
      <c r="A65" s="164"/>
      <c r="B65" s="175"/>
      <c r="C65" s="198" t="s">
        <v>168</v>
      </c>
      <c r="D65" s="178"/>
      <c r="E65" s="183">
        <v>8.0342000000000002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9"/>
      <c r="U65" s="188"/>
      <c r="V65" s="163"/>
      <c r="W65" s="163"/>
      <c r="X65" s="163"/>
      <c r="Y65" s="163"/>
      <c r="Z65" s="163"/>
      <c r="AA65" s="163"/>
      <c r="AB65" s="163" t="s">
        <v>104</v>
      </c>
      <c r="AC65" s="163">
        <v>0</v>
      </c>
      <c r="AD65" s="163"/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</row>
    <row r="66" spans="1:57" ht="22.5" outlineLevel="1" x14ac:dyDescent="0.2">
      <c r="A66" s="164">
        <v>14</v>
      </c>
      <c r="B66" s="175" t="s">
        <v>169</v>
      </c>
      <c r="C66" s="197" t="s">
        <v>170</v>
      </c>
      <c r="D66" s="177" t="s">
        <v>101</v>
      </c>
      <c r="E66" s="182">
        <v>0.87719999999999998</v>
      </c>
      <c r="F66" s="272"/>
      <c r="G66" s="188">
        <f>E66*F66</f>
        <v>0</v>
      </c>
      <c r="H66" s="188">
        <v>0</v>
      </c>
      <c r="I66" s="188">
        <f>ROUND(E66*H66,2)</f>
        <v>0</v>
      </c>
      <c r="J66" s="188">
        <v>25000</v>
      </c>
      <c r="K66" s="188">
        <f>ROUND(E66*J66,2)</f>
        <v>21930</v>
      </c>
      <c r="L66" s="188">
        <v>21</v>
      </c>
      <c r="M66" s="188">
        <f>G66*(1+L66/100)</f>
        <v>0</v>
      </c>
      <c r="N66" s="188">
        <v>1.5E-3</v>
      </c>
      <c r="O66" s="188">
        <f>ROUND(E66*N66,2)</f>
        <v>0</v>
      </c>
      <c r="P66" s="188">
        <v>0</v>
      </c>
      <c r="Q66" s="188">
        <f>ROUND(E66*P66,2)</f>
        <v>0</v>
      </c>
      <c r="R66" s="188"/>
      <c r="S66" s="188"/>
      <c r="T66" s="189">
        <v>0</v>
      </c>
      <c r="U66" s="188">
        <f>ROUND(E66*T66,2)</f>
        <v>0</v>
      </c>
      <c r="V66" s="163"/>
      <c r="W66" s="163"/>
      <c r="X66" s="163"/>
      <c r="Y66" s="163"/>
      <c r="Z66" s="163"/>
      <c r="AA66" s="163"/>
      <c r="AB66" s="163" t="s">
        <v>102</v>
      </c>
      <c r="AC66" s="163"/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</row>
    <row r="67" spans="1:57" ht="22.5" outlineLevel="1" x14ac:dyDescent="0.2">
      <c r="A67" s="164"/>
      <c r="B67" s="175"/>
      <c r="C67" s="255" t="s">
        <v>239</v>
      </c>
      <c r="D67" s="256"/>
      <c r="E67" s="257"/>
      <c r="F67" s="258"/>
      <c r="G67" s="259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9"/>
      <c r="U67" s="188"/>
      <c r="V67" s="163"/>
      <c r="W67" s="163"/>
      <c r="X67" s="163"/>
      <c r="Y67" s="163"/>
      <c r="Z67" s="163"/>
      <c r="AA67" s="163"/>
      <c r="AB67" s="163" t="s">
        <v>116</v>
      </c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72" t="str">
        <f>C67</f>
        <v>Obnovení původní barevnosti nátěrem, zlacení detailů metalem, proříznutí zalitých plošek skalpelem, restaurátorské práce.</v>
      </c>
      <c r="AY67" s="163"/>
      <c r="AZ67" s="163"/>
      <c r="BA67" s="163"/>
      <c r="BB67" s="163"/>
      <c r="BC67" s="163"/>
      <c r="BD67" s="163"/>
      <c r="BE67" s="163"/>
    </row>
    <row r="68" spans="1:57" ht="33.75" outlineLevel="1" x14ac:dyDescent="0.2">
      <c r="A68" s="164"/>
      <c r="B68" s="175"/>
      <c r="C68" s="198" t="s">
        <v>171</v>
      </c>
      <c r="D68" s="178"/>
      <c r="E68" s="183">
        <v>0.87719999999999998</v>
      </c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9"/>
      <c r="U68" s="188"/>
      <c r="V68" s="163"/>
      <c r="W68" s="163"/>
      <c r="X68" s="163"/>
      <c r="Y68" s="163"/>
      <c r="Z68" s="163"/>
      <c r="AA68" s="163"/>
      <c r="AB68" s="163" t="s">
        <v>104</v>
      </c>
      <c r="AC68" s="163">
        <v>0</v>
      </c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</row>
    <row r="69" spans="1:57" ht="22.5" outlineLevel="1" x14ac:dyDescent="0.2">
      <c r="A69" s="164">
        <v>15</v>
      </c>
      <c r="B69" s="175" t="s">
        <v>172</v>
      </c>
      <c r="C69" s="197" t="s">
        <v>173</v>
      </c>
      <c r="D69" s="177" t="s">
        <v>101</v>
      </c>
      <c r="E69" s="182">
        <v>143.99639999999999</v>
      </c>
      <c r="F69" s="272"/>
      <c r="G69" s="188">
        <f>E69*F69</f>
        <v>0</v>
      </c>
      <c r="H69" s="188">
        <v>0</v>
      </c>
      <c r="I69" s="188">
        <f>ROUND(E69*H69,2)</f>
        <v>0</v>
      </c>
      <c r="J69" s="188">
        <v>9900</v>
      </c>
      <c r="K69" s="188">
        <f>ROUND(E69*J69,2)</f>
        <v>1425564.36</v>
      </c>
      <c r="L69" s="188">
        <v>21</v>
      </c>
      <c r="M69" s="188">
        <f>G69*(1+L69/100)</f>
        <v>0</v>
      </c>
      <c r="N69" s="188">
        <v>1.5E-3</v>
      </c>
      <c r="O69" s="188">
        <f>ROUND(E69*N69,2)</f>
        <v>0.22</v>
      </c>
      <c r="P69" s="188">
        <v>0</v>
      </c>
      <c r="Q69" s="188">
        <f>ROUND(E69*P69,2)</f>
        <v>0</v>
      </c>
      <c r="R69" s="188"/>
      <c r="S69" s="188"/>
      <c r="T69" s="189">
        <v>0</v>
      </c>
      <c r="U69" s="188">
        <f>ROUND(E69*T69,2)</f>
        <v>0</v>
      </c>
      <c r="V69" s="163"/>
      <c r="W69" s="163"/>
      <c r="X69" s="163"/>
      <c r="Y69" s="163"/>
      <c r="Z69" s="163"/>
      <c r="AA69" s="163"/>
      <c r="AB69" s="163" t="s">
        <v>102</v>
      </c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</row>
    <row r="70" spans="1:57" ht="22.5" outlineLevel="1" x14ac:dyDescent="0.2">
      <c r="A70" s="164"/>
      <c r="B70" s="175"/>
      <c r="C70" s="255" t="s">
        <v>239</v>
      </c>
      <c r="D70" s="256"/>
      <c r="E70" s="257"/>
      <c r="F70" s="258"/>
      <c r="G70" s="259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9"/>
      <c r="U70" s="188"/>
      <c r="V70" s="163"/>
      <c r="W70" s="163"/>
      <c r="X70" s="163"/>
      <c r="Y70" s="163"/>
      <c r="Z70" s="163"/>
      <c r="AA70" s="163"/>
      <c r="AB70" s="163" t="s">
        <v>116</v>
      </c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72" t="str">
        <f>C70</f>
        <v>Obnovení původní barevnosti nátěrem, zlacení detailů metalem, proříznutí zalitých plošek skalpelem, restaurátorské práce.</v>
      </c>
      <c r="AY70" s="163"/>
      <c r="AZ70" s="163"/>
      <c r="BA70" s="163"/>
      <c r="BB70" s="163"/>
      <c r="BC70" s="163"/>
      <c r="BD70" s="163"/>
      <c r="BE70" s="163"/>
    </row>
    <row r="71" spans="1:57" outlineLevel="1" x14ac:dyDescent="0.2">
      <c r="A71" s="164"/>
      <c r="B71" s="175"/>
      <c r="C71" s="198" t="s">
        <v>174</v>
      </c>
      <c r="D71" s="178"/>
      <c r="E71" s="183">
        <v>5.4366000000000003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9"/>
      <c r="U71" s="188"/>
      <c r="V71" s="163"/>
      <c r="W71" s="163"/>
      <c r="X71" s="163"/>
      <c r="Y71" s="163"/>
      <c r="Z71" s="163"/>
      <c r="AA71" s="163"/>
      <c r="AB71" s="163" t="s">
        <v>104</v>
      </c>
      <c r="AC71" s="163">
        <v>0</v>
      </c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</row>
    <row r="72" spans="1:57" outlineLevel="1" x14ac:dyDescent="0.2">
      <c r="A72" s="164"/>
      <c r="B72" s="175"/>
      <c r="C72" s="198" t="s">
        <v>175</v>
      </c>
      <c r="D72" s="178"/>
      <c r="E72" s="183">
        <v>17.105399999999999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9"/>
      <c r="U72" s="188"/>
      <c r="V72" s="163"/>
      <c r="W72" s="163"/>
      <c r="X72" s="163"/>
      <c r="Y72" s="163"/>
      <c r="Z72" s="163"/>
      <c r="AA72" s="163"/>
      <c r="AB72" s="163" t="s">
        <v>104</v>
      </c>
      <c r="AC72" s="163">
        <v>0</v>
      </c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</row>
    <row r="73" spans="1:57" outlineLevel="1" x14ac:dyDescent="0.2">
      <c r="A73" s="164"/>
      <c r="B73" s="175"/>
      <c r="C73" s="198" t="s">
        <v>176</v>
      </c>
      <c r="D73" s="178"/>
      <c r="E73" s="183">
        <v>5.4366000000000003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9"/>
      <c r="U73" s="188"/>
      <c r="V73" s="163"/>
      <c r="W73" s="163"/>
      <c r="X73" s="163"/>
      <c r="Y73" s="163"/>
      <c r="Z73" s="163"/>
      <c r="AA73" s="163"/>
      <c r="AB73" s="163" t="s">
        <v>104</v>
      </c>
      <c r="AC73" s="163">
        <v>0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</row>
    <row r="74" spans="1:57" outlineLevel="1" x14ac:dyDescent="0.2">
      <c r="A74" s="164"/>
      <c r="B74" s="175"/>
      <c r="C74" s="198" t="s">
        <v>177</v>
      </c>
      <c r="D74" s="178"/>
      <c r="E74" s="183">
        <v>21.746400000000001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9"/>
      <c r="U74" s="188"/>
      <c r="V74" s="163"/>
      <c r="W74" s="163"/>
      <c r="X74" s="163"/>
      <c r="Y74" s="163"/>
      <c r="Z74" s="163"/>
      <c r="AA74" s="163"/>
      <c r="AB74" s="163" t="s">
        <v>104</v>
      </c>
      <c r="AC74" s="163">
        <v>0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</row>
    <row r="75" spans="1:57" outlineLevel="1" x14ac:dyDescent="0.2">
      <c r="A75" s="164"/>
      <c r="B75" s="175"/>
      <c r="C75" s="198" t="s">
        <v>178</v>
      </c>
      <c r="D75" s="178"/>
      <c r="E75" s="183">
        <v>14.5901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9"/>
      <c r="U75" s="188"/>
      <c r="V75" s="163"/>
      <c r="W75" s="163"/>
      <c r="X75" s="163"/>
      <c r="Y75" s="163"/>
      <c r="Z75" s="163"/>
      <c r="AA75" s="163"/>
      <c r="AB75" s="163" t="s">
        <v>104</v>
      </c>
      <c r="AC75" s="163">
        <v>0</v>
      </c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</row>
    <row r="76" spans="1:57" outlineLevel="1" x14ac:dyDescent="0.2">
      <c r="A76" s="164"/>
      <c r="B76" s="175"/>
      <c r="C76" s="198" t="s">
        <v>179</v>
      </c>
      <c r="D76" s="178"/>
      <c r="E76" s="183">
        <v>79.681299999999993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9"/>
      <c r="U76" s="188"/>
      <c r="V76" s="163"/>
      <c r="W76" s="163"/>
      <c r="X76" s="163"/>
      <c r="Y76" s="163"/>
      <c r="Z76" s="163"/>
      <c r="AA76" s="163"/>
      <c r="AB76" s="163" t="s">
        <v>104</v>
      </c>
      <c r="AC76" s="163">
        <v>0</v>
      </c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</row>
    <row r="77" spans="1:57" ht="22.5" outlineLevel="1" x14ac:dyDescent="0.2">
      <c r="A77" s="164">
        <v>16</v>
      </c>
      <c r="B77" s="175" t="s">
        <v>243</v>
      </c>
      <c r="C77" s="197" t="s">
        <v>242</v>
      </c>
      <c r="D77" s="177" t="s">
        <v>114</v>
      </c>
      <c r="E77" s="182">
        <v>4</v>
      </c>
      <c r="F77" s="272"/>
      <c r="G77" s="188">
        <f>E77*F77</f>
        <v>0</v>
      </c>
      <c r="H77" s="188">
        <v>8.07</v>
      </c>
      <c r="I77" s="188">
        <f>ROUND(E77*H77,2)</f>
        <v>32.28</v>
      </c>
      <c r="J77" s="188">
        <v>14.13</v>
      </c>
      <c r="K77" s="188">
        <f>ROUND(E77*J77,2)</f>
        <v>56.52</v>
      </c>
      <c r="L77" s="188">
        <v>21</v>
      </c>
      <c r="M77" s="188">
        <f>G77*(1+L77/100)</f>
        <v>0</v>
      </c>
      <c r="N77" s="188">
        <v>1.5E-3</v>
      </c>
      <c r="O77" s="188">
        <f>ROUND(E77*N77,2)</f>
        <v>0.01</v>
      </c>
      <c r="P77" s="188">
        <v>0</v>
      </c>
      <c r="Q77" s="188">
        <f>ROUND(E77*P77,2)</f>
        <v>0</v>
      </c>
      <c r="R77" s="188"/>
      <c r="S77" s="188"/>
      <c r="T77" s="189">
        <v>0</v>
      </c>
      <c r="U77" s="188">
        <f>ROUND(E77*T77,2)</f>
        <v>0</v>
      </c>
      <c r="V77" s="163"/>
      <c r="W77" s="163"/>
      <c r="X77" s="163"/>
      <c r="Y77" s="163"/>
      <c r="Z77" s="163"/>
      <c r="AA77" s="163"/>
      <c r="AB77" s="163" t="s">
        <v>102</v>
      </c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</row>
    <row r="78" spans="1:57" ht="22.5" customHeight="1" outlineLevel="1" x14ac:dyDescent="0.2">
      <c r="A78" s="164"/>
      <c r="B78" s="175"/>
      <c r="C78" s="255" t="s">
        <v>239</v>
      </c>
      <c r="D78" s="256"/>
      <c r="E78" s="257"/>
      <c r="F78" s="258"/>
      <c r="G78" s="259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9"/>
      <c r="U78" s="188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</row>
    <row r="79" spans="1:57" outlineLevel="1" x14ac:dyDescent="0.2">
      <c r="A79" s="164">
        <v>17</v>
      </c>
      <c r="B79" s="175" t="s">
        <v>186</v>
      </c>
      <c r="C79" s="197" t="s">
        <v>241</v>
      </c>
      <c r="D79" s="177" t="s">
        <v>101</v>
      </c>
      <c r="E79" s="182">
        <v>196.20699999999999</v>
      </c>
      <c r="F79" s="272"/>
      <c r="G79" s="188">
        <f>E79*F79</f>
        <v>0</v>
      </c>
      <c r="H79" s="188">
        <v>85.37</v>
      </c>
      <c r="I79" s="188">
        <f>ROUND(E79*H79,2)</f>
        <v>16750.189999999999</v>
      </c>
      <c r="J79" s="188">
        <v>49.22</v>
      </c>
      <c r="K79" s="188">
        <f>ROUND(E79*J79,2)</f>
        <v>9657.31</v>
      </c>
      <c r="L79" s="188">
        <v>21</v>
      </c>
      <c r="M79" s="188">
        <f>G79*(1+L79/100)</f>
        <v>0</v>
      </c>
      <c r="N79" s="188">
        <v>2.0000000000000001E-4</v>
      </c>
      <c r="O79" s="188">
        <f>ROUND(E79*N79,2)</f>
        <v>0.04</v>
      </c>
      <c r="P79" s="188">
        <v>0</v>
      </c>
      <c r="Q79" s="188">
        <f>ROUND(E79*P79,2)</f>
        <v>0</v>
      </c>
      <c r="R79" s="188"/>
      <c r="S79" s="188"/>
      <c r="T79" s="189">
        <v>0.10902000000000001</v>
      </c>
      <c r="U79" s="188">
        <f>ROUND(E79*T79,2)</f>
        <v>21.39</v>
      </c>
      <c r="V79" s="163"/>
      <c r="W79" s="163"/>
      <c r="X79" s="163"/>
      <c r="Y79" s="163"/>
      <c r="Z79" s="163"/>
      <c r="AA79" s="163"/>
      <c r="AB79" s="163" t="s">
        <v>102</v>
      </c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</row>
    <row r="80" spans="1:57" ht="22.5" outlineLevel="1" x14ac:dyDescent="0.2">
      <c r="A80" s="164"/>
      <c r="B80" s="175"/>
      <c r="C80" s="255" t="s">
        <v>240</v>
      </c>
      <c r="D80" s="256"/>
      <c r="E80" s="257"/>
      <c r="F80" s="258"/>
      <c r="G80" s="259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9"/>
      <c r="U80" s="188"/>
      <c r="V80" s="163"/>
      <c r="W80" s="163"/>
      <c r="X80" s="163"/>
      <c r="Y80" s="163"/>
      <c r="Z80" s="163"/>
      <c r="AA80" s="163"/>
      <c r="AB80" s="163" t="s">
        <v>116</v>
      </c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72" t="str">
        <f>C80</f>
        <v>Rekonstrukce výmalby vápenným nátěrem. Práce budou probíhat v režimu řemeslné obnovy. Provedení dle PD, včetně očištění a lokálního vyspravení podkladu.</v>
      </c>
      <c r="AY80" s="163"/>
      <c r="AZ80" s="163"/>
      <c r="BA80" s="163"/>
      <c r="BB80" s="163"/>
      <c r="BC80" s="163"/>
      <c r="BD80" s="163"/>
      <c r="BE80" s="163"/>
    </row>
    <row r="81" spans="1:57" outlineLevel="1" x14ac:dyDescent="0.2">
      <c r="A81" s="164"/>
      <c r="B81" s="175"/>
      <c r="C81" s="198" t="s">
        <v>180</v>
      </c>
      <c r="D81" s="178"/>
      <c r="E81" s="183">
        <v>19.028099999999998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9"/>
      <c r="U81" s="188"/>
      <c r="V81" s="163"/>
      <c r="W81" s="163"/>
      <c r="X81" s="163"/>
      <c r="Y81" s="163"/>
      <c r="Z81" s="163"/>
      <c r="AA81" s="163"/>
      <c r="AB81" s="163" t="s">
        <v>104</v>
      </c>
      <c r="AC81" s="163">
        <v>0</v>
      </c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</row>
    <row r="82" spans="1:57" ht="33.75" outlineLevel="1" x14ac:dyDescent="0.2">
      <c r="A82" s="164"/>
      <c r="B82" s="175"/>
      <c r="C82" s="198" t="s">
        <v>181</v>
      </c>
      <c r="D82" s="178"/>
      <c r="E82" s="183">
        <v>49.131399999999999</v>
      </c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9"/>
      <c r="U82" s="188"/>
      <c r="V82" s="163"/>
      <c r="W82" s="163"/>
      <c r="X82" s="163"/>
      <c r="Y82" s="163"/>
      <c r="Z82" s="163"/>
      <c r="AA82" s="163"/>
      <c r="AB82" s="163" t="s">
        <v>104</v>
      </c>
      <c r="AC82" s="163">
        <v>0</v>
      </c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</row>
    <row r="83" spans="1:57" ht="22.5" outlineLevel="1" x14ac:dyDescent="0.2">
      <c r="A83" s="164"/>
      <c r="B83" s="175"/>
      <c r="C83" s="198" t="s">
        <v>182</v>
      </c>
      <c r="D83" s="178"/>
      <c r="E83" s="183">
        <v>17.087800000000001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9"/>
      <c r="U83" s="188"/>
      <c r="V83" s="163"/>
      <c r="W83" s="163"/>
      <c r="X83" s="163"/>
      <c r="Y83" s="163"/>
      <c r="Z83" s="163"/>
      <c r="AA83" s="163"/>
      <c r="AB83" s="163" t="s">
        <v>104</v>
      </c>
      <c r="AC83" s="163">
        <v>0</v>
      </c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</row>
    <row r="84" spans="1:57" ht="22.5" outlineLevel="1" x14ac:dyDescent="0.2">
      <c r="A84" s="164"/>
      <c r="B84" s="175"/>
      <c r="C84" s="198" t="s">
        <v>183</v>
      </c>
      <c r="D84" s="178"/>
      <c r="E84" s="183">
        <v>16.619199999999999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9"/>
      <c r="U84" s="188"/>
      <c r="V84" s="163"/>
      <c r="W84" s="163"/>
      <c r="X84" s="163"/>
      <c r="Y84" s="163"/>
      <c r="Z84" s="163"/>
      <c r="AA84" s="163"/>
      <c r="AB84" s="163" t="s">
        <v>104</v>
      </c>
      <c r="AC84" s="163">
        <v>0</v>
      </c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</row>
    <row r="85" spans="1:57" ht="33.75" outlineLevel="1" x14ac:dyDescent="0.2">
      <c r="A85" s="164"/>
      <c r="B85" s="175"/>
      <c r="C85" s="198" t="s">
        <v>184</v>
      </c>
      <c r="D85" s="178"/>
      <c r="E85" s="183">
        <v>15.761799999999999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9"/>
      <c r="U85" s="188"/>
      <c r="V85" s="163"/>
      <c r="W85" s="163"/>
      <c r="X85" s="163"/>
      <c r="Y85" s="163"/>
      <c r="Z85" s="163"/>
      <c r="AA85" s="163"/>
      <c r="AB85" s="163" t="s">
        <v>104</v>
      </c>
      <c r="AC85" s="163">
        <v>0</v>
      </c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</row>
    <row r="86" spans="1:57" ht="22.5" outlineLevel="1" x14ac:dyDescent="0.2">
      <c r="A86" s="164"/>
      <c r="B86" s="175"/>
      <c r="C86" s="198" t="s">
        <v>185</v>
      </c>
      <c r="D86" s="178"/>
      <c r="E86" s="183">
        <v>78.578699999999998</v>
      </c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9"/>
      <c r="U86" s="188"/>
      <c r="V86" s="163"/>
      <c r="W86" s="163"/>
      <c r="X86" s="163"/>
      <c r="Y86" s="163"/>
      <c r="Z86" s="163"/>
      <c r="AA86" s="163"/>
      <c r="AB86" s="163" t="s">
        <v>104</v>
      </c>
      <c r="AC86" s="163">
        <v>0</v>
      </c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</row>
    <row r="87" spans="1:57" x14ac:dyDescent="0.2">
      <c r="A87" s="171" t="s">
        <v>97</v>
      </c>
      <c r="B87" s="176" t="s">
        <v>66</v>
      </c>
      <c r="C87" s="199" t="s">
        <v>67</v>
      </c>
      <c r="D87" s="179"/>
      <c r="E87" s="184"/>
      <c r="F87" s="190"/>
      <c r="G87" s="190">
        <f>SUMIF(AB88:AB91,"&lt;&gt;NOR",G88:G91)</f>
        <v>0</v>
      </c>
      <c r="H87" s="190"/>
      <c r="I87" s="190">
        <f>SUM(I88:I91)</f>
        <v>0</v>
      </c>
      <c r="J87" s="190"/>
      <c r="K87" s="190">
        <f>SUM(K88:K91)</f>
        <v>125387.97</v>
      </c>
      <c r="L87" s="190"/>
      <c r="M87" s="190">
        <f>SUM(M88:M91)</f>
        <v>0</v>
      </c>
      <c r="N87" s="190"/>
      <c r="O87" s="190">
        <f>SUM(O88:O91)</f>
        <v>0.18</v>
      </c>
      <c r="P87" s="190"/>
      <c r="Q87" s="190">
        <f>SUM(Q88:Q91)</f>
        <v>0</v>
      </c>
      <c r="R87" s="190"/>
      <c r="S87" s="190"/>
      <c r="T87" s="191"/>
      <c r="U87" s="190">
        <f>SUM(U88:U91)</f>
        <v>0.37</v>
      </c>
      <c r="AB87" t="s">
        <v>98</v>
      </c>
    </row>
    <row r="88" spans="1:57" outlineLevel="1" x14ac:dyDescent="0.2">
      <c r="A88" s="164">
        <v>18</v>
      </c>
      <c r="B88" s="175" t="s">
        <v>187</v>
      </c>
      <c r="C88" s="197" t="s">
        <v>188</v>
      </c>
      <c r="D88" s="177" t="s">
        <v>101</v>
      </c>
      <c r="E88" s="182">
        <v>39.134650000000001</v>
      </c>
      <c r="F88" s="272"/>
      <c r="G88" s="188">
        <f>E88*F88</f>
        <v>0</v>
      </c>
      <c r="H88" s="188">
        <v>0</v>
      </c>
      <c r="I88" s="188">
        <f>ROUND(E88*H88,2)</f>
        <v>0</v>
      </c>
      <c r="J88" s="188">
        <v>3200</v>
      </c>
      <c r="K88" s="188">
        <f>ROUND(E88*J88,2)</f>
        <v>125230.88</v>
      </c>
      <c r="L88" s="188">
        <v>21</v>
      </c>
      <c r="M88" s="188">
        <f>G88*(1+L88/100)</f>
        <v>0</v>
      </c>
      <c r="N88" s="188">
        <v>4.4999999999999997E-3</v>
      </c>
      <c r="O88" s="188">
        <f>ROUND(E88*N88,2)</f>
        <v>0.18</v>
      </c>
      <c r="P88" s="188">
        <v>0</v>
      </c>
      <c r="Q88" s="188">
        <f>ROUND(E88*P88,2)</f>
        <v>0</v>
      </c>
      <c r="R88" s="188"/>
      <c r="S88" s="188"/>
      <c r="T88" s="189">
        <v>0</v>
      </c>
      <c r="U88" s="188">
        <f>ROUND(E88*T88,2)</f>
        <v>0</v>
      </c>
      <c r="V88" s="163"/>
      <c r="W88" s="163"/>
      <c r="X88" s="163"/>
      <c r="Y88" s="163"/>
      <c r="Z88" s="163"/>
      <c r="AA88" s="163"/>
      <c r="AB88" s="163" t="s">
        <v>102</v>
      </c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</row>
    <row r="89" spans="1:57" outlineLevel="1" x14ac:dyDescent="0.2">
      <c r="A89" s="164"/>
      <c r="B89" s="175"/>
      <c r="C89" s="198" t="s">
        <v>110</v>
      </c>
      <c r="D89" s="178"/>
      <c r="E89" s="183">
        <v>8.2384000000000004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9"/>
      <c r="U89" s="188"/>
      <c r="V89" s="163"/>
      <c r="W89" s="163"/>
      <c r="X89" s="163"/>
      <c r="Y89" s="163"/>
      <c r="Z89" s="163"/>
      <c r="AA89" s="163"/>
      <c r="AB89" s="163" t="s">
        <v>104</v>
      </c>
      <c r="AC89" s="163">
        <v>0</v>
      </c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</row>
    <row r="90" spans="1:57" outlineLevel="1" x14ac:dyDescent="0.2">
      <c r="A90" s="164"/>
      <c r="B90" s="175"/>
      <c r="C90" s="198" t="s">
        <v>111</v>
      </c>
      <c r="D90" s="178"/>
      <c r="E90" s="183">
        <v>30.896249999999998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9"/>
      <c r="U90" s="188"/>
      <c r="V90" s="163"/>
      <c r="W90" s="163"/>
      <c r="X90" s="163"/>
      <c r="Y90" s="163"/>
      <c r="Z90" s="163"/>
      <c r="AA90" s="163"/>
      <c r="AB90" s="163" t="s">
        <v>104</v>
      </c>
      <c r="AC90" s="163">
        <v>0</v>
      </c>
      <c r="AD90" s="163"/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</row>
    <row r="91" spans="1:57" outlineLevel="1" x14ac:dyDescent="0.2">
      <c r="A91" s="164">
        <v>19</v>
      </c>
      <c r="B91" s="175" t="s">
        <v>189</v>
      </c>
      <c r="C91" s="197" t="s">
        <v>190</v>
      </c>
      <c r="D91" s="177" t="s">
        <v>119</v>
      </c>
      <c r="E91" s="182">
        <v>0.17610999999999999</v>
      </c>
      <c r="F91" s="272"/>
      <c r="G91" s="188">
        <f>E91*F91</f>
        <v>0</v>
      </c>
      <c r="H91" s="188">
        <v>0</v>
      </c>
      <c r="I91" s="188">
        <f>ROUND(E91*H91,2)</f>
        <v>0</v>
      </c>
      <c r="J91" s="188">
        <v>892</v>
      </c>
      <c r="K91" s="188">
        <f>ROUND(E91*J91,2)</f>
        <v>157.09</v>
      </c>
      <c r="L91" s="188">
        <v>21</v>
      </c>
      <c r="M91" s="188">
        <f>G91*(1+L91/100)</f>
        <v>0</v>
      </c>
      <c r="N91" s="188">
        <v>0</v>
      </c>
      <c r="O91" s="188">
        <f>ROUND(E91*N91,2)</f>
        <v>0</v>
      </c>
      <c r="P91" s="188">
        <v>0</v>
      </c>
      <c r="Q91" s="188">
        <f>ROUND(E91*P91,2)</f>
        <v>0</v>
      </c>
      <c r="R91" s="188"/>
      <c r="S91" s="188"/>
      <c r="T91" s="189">
        <v>2.0819999999999999</v>
      </c>
      <c r="U91" s="188">
        <f>ROUND(E91*T91,2)</f>
        <v>0.37</v>
      </c>
      <c r="V91" s="163"/>
      <c r="W91" s="163"/>
      <c r="X91" s="163"/>
      <c r="Y91" s="163"/>
      <c r="Z91" s="163"/>
      <c r="AA91" s="163"/>
      <c r="AB91" s="163" t="s">
        <v>120</v>
      </c>
      <c r="AC91" s="163"/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</row>
    <row r="92" spans="1:57" x14ac:dyDescent="0.2">
      <c r="A92" s="171" t="s">
        <v>97</v>
      </c>
      <c r="B92" s="176" t="s">
        <v>68</v>
      </c>
      <c r="C92" s="199" t="s">
        <v>69</v>
      </c>
      <c r="D92" s="179"/>
      <c r="E92" s="184"/>
      <c r="F92" s="190"/>
      <c r="G92" s="190">
        <f>SUMIF(AB93:AB93,"&lt;&gt;NOR",G93:G93)</f>
        <v>0</v>
      </c>
      <c r="H92" s="190"/>
      <c r="I92" s="190">
        <f>SUM(I93:I93)</f>
        <v>0</v>
      </c>
      <c r="J92" s="190"/>
      <c r="K92" s="190">
        <f>SUM(K93:K93)</f>
        <v>24500</v>
      </c>
      <c r="L92" s="190"/>
      <c r="M92" s="190">
        <f>SUM(M93:M93)</f>
        <v>0</v>
      </c>
      <c r="N92" s="190"/>
      <c r="O92" s="190">
        <f>SUM(O93:O93)</f>
        <v>0</v>
      </c>
      <c r="P92" s="190"/>
      <c r="Q92" s="190">
        <f>SUM(Q93:Q93)</f>
        <v>0</v>
      </c>
      <c r="R92" s="190"/>
      <c r="S92" s="190"/>
      <c r="T92" s="191"/>
      <c r="U92" s="190">
        <f>SUM(U93:U93)</f>
        <v>0</v>
      </c>
      <c r="AB92" t="s">
        <v>98</v>
      </c>
    </row>
    <row r="93" spans="1:57" ht="22.5" outlineLevel="1" x14ac:dyDescent="0.2">
      <c r="A93" s="164">
        <v>20</v>
      </c>
      <c r="B93" s="175" t="s">
        <v>191</v>
      </c>
      <c r="C93" s="197" t="s">
        <v>192</v>
      </c>
      <c r="D93" s="177" t="s">
        <v>114</v>
      </c>
      <c r="E93" s="182">
        <v>1</v>
      </c>
      <c r="F93" s="272"/>
      <c r="G93" s="188">
        <f>E93*F93</f>
        <v>0</v>
      </c>
      <c r="H93" s="188">
        <v>0</v>
      </c>
      <c r="I93" s="188">
        <f>ROUND(E93*H93,2)</f>
        <v>0</v>
      </c>
      <c r="J93" s="188">
        <v>24500</v>
      </c>
      <c r="K93" s="188">
        <f>ROUND(E93*J93,2)</f>
        <v>24500</v>
      </c>
      <c r="L93" s="188">
        <v>21</v>
      </c>
      <c r="M93" s="188">
        <f>G93*(1+L93/100)</f>
        <v>0</v>
      </c>
      <c r="N93" s="188">
        <v>0</v>
      </c>
      <c r="O93" s="188">
        <f>ROUND(E93*N93,2)</f>
        <v>0</v>
      </c>
      <c r="P93" s="188">
        <v>0</v>
      </c>
      <c r="Q93" s="188">
        <f>ROUND(E93*P93,2)</f>
        <v>0</v>
      </c>
      <c r="R93" s="188"/>
      <c r="S93" s="188"/>
      <c r="T93" s="189">
        <v>0</v>
      </c>
      <c r="U93" s="188">
        <f>ROUND(E93*T93,2)</f>
        <v>0</v>
      </c>
      <c r="V93" s="163"/>
      <c r="W93" s="163"/>
      <c r="X93" s="163"/>
      <c r="Y93" s="163"/>
      <c r="Z93" s="163"/>
      <c r="AA93" s="163"/>
      <c r="AB93" s="163" t="s">
        <v>102</v>
      </c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</row>
    <row r="94" spans="1:57" x14ac:dyDescent="0.2">
      <c r="A94" s="171" t="s">
        <v>97</v>
      </c>
      <c r="B94" s="176" t="s">
        <v>70</v>
      </c>
      <c r="C94" s="199" t="s">
        <v>71</v>
      </c>
      <c r="D94" s="179"/>
      <c r="E94" s="184"/>
      <c r="F94" s="190"/>
      <c r="G94" s="190">
        <f>SUMIF(AB95:AB104,"&lt;&gt;NOR",G95:G104)</f>
        <v>0</v>
      </c>
      <c r="H94" s="190"/>
      <c r="I94" s="190">
        <f>SUM(I95:I104)</f>
        <v>0</v>
      </c>
      <c r="J94" s="190"/>
      <c r="K94" s="190">
        <f>SUM(K95:K104)</f>
        <v>2150.1000000000004</v>
      </c>
      <c r="L94" s="190"/>
      <c r="M94" s="190">
        <f>SUM(M95:M104)</f>
        <v>0</v>
      </c>
      <c r="N94" s="190"/>
      <c r="O94" s="190">
        <f>SUM(O95:O104)</f>
        <v>0</v>
      </c>
      <c r="P94" s="190"/>
      <c r="Q94" s="190">
        <f>SUM(Q95:Q104)</f>
        <v>0</v>
      </c>
      <c r="R94" s="190"/>
      <c r="S94" s="190"/>
      <c r="T94" s="191"/>
      <c r="U94" s="190">
        <f>SUM(U95:U104)</f>
        <v>4.51</v>
      </c>
      <c r="AB94" t="s">
        <v>98</v>
      </c>
    </row>
    <row r="95" spans="1:57" outlineLevel="1" x14ac:dyDescent="0.2">
      <c r="A95" s="164">
        <v>21</v>
      </c>
      <c r="B95" s="175" t="s">
        <v>193</v>
      </c>
      <c r="C95" s="197" t="s">
        <v>194</v>
      </c>
      <c r="D95" s="177" t="s">
        <v>119</v>
      </c>
      <c r="E95" s="182">
        <v>0.63527999999999996</v>
      </c>
      <c r="F95" s="272"/>
      <c r="G95" s="188">
        <f>E95*F95</f>
        <v>0</v>
      </c>
      <c r="H95" s="188">
        <v>0</v>
      </c>
      <c r="I95" s="188">
        <f>ROUND(E95*H95,2)</f>
        <v>0</v>
      </c>
      <c r="J95" s="188">
        <v>514</v>
      </c>
      <c r="K95" s="188">
        <f>ROUND(E95*J95,2)</f>
        <v>326.52999999999997</v>
      </c>
      <c r="L95" s="188">
        <v>21</v>
      </c>
      <c r="M95" s="188">
        <f>G95*(1+L95/100)</f>
        <v>0</v>
      </c>
      <c r="N95" s="188">
        <v>0</v>
      </c>
      <c r="O95" s="188">
        <f>ROUND(E95*N95,2)</f>
        <v>0</v>
      </c>
      <c r="P95" s="188">
        <v>0</v>
      </c>
      <c r="Q95" s="188">
        <f>ROUND(E95*P95,2)</f>
        <v>0</v>
      </c>
      <c r="R95" s="188"/>
      <c r="S95" s="188"/>
      <c r="T95" s="189">
        <v>1.8160000000000001</v>
      </c>
      <c r="U95" s="188">
        <f>ROUND(E95*T95,2)</f>
        <v>1.1499999999999999</v>
      </c>
      <c r="V95" s="163"/>
      <c r="W95" s="163"/>
      <c r="X95" s="163"/>
      <c r="Y95" s="163"/>
      <c r="Z95" s="163"/>
      <c r="AA95" s="163"/>
      <c r="AB95" s="163" t="s">
        <v>195</v>
      </c>
      <c r="AC95" s="163"/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</row>
    <row r="96" spans="1:57" ht="22.5" outlineLevel="1" x14ac:dyDescent="0.2">
      <c r="A96" s="164"/>
      <c r="B96" s="175"/>
      <c r="C96" s="255" t="s">
        <v>196</v>
      </c>
      <c r="D96" s="256"/>
      <c r="E96" s="257"/>
      <c r="F96" s="258"/>
      <c r="G96" s="259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9"/>
      <c r="U96" s="188"/>
      <c r="V96" s="163"/>
      <c r="W96" s="163"/>
      <c r="X96" s="163"/>
      <c r="Y96" s="163"/>
      <c r="Z96" s="163"/>
      <c r="AA96" s="163"/>
      <c r="AB96" s="163" t="s">
        <v>116</v>
      </c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72" t="str">
        <f>C96</f>
        <v>S naložením suti nebo vybouraných hmot do dopravního prostředku a na jejich vyložením, popřípadě přeložením na normální dopravní prostředek.</v>
      </c>
      <c r="AY96" s="163"/>
      <c r="AZ96" s="163"/>
      <c r="BA96" s="163"/>
      <c r="BB96" s="163"/>
      <c r="BC96" s="163"/>
      <c r="BD96" s="163"/>
      <c r="BE96" s="163"/>
    </row>
    <row r="97" spans="1:57" outlineLevel="1" x14ac:dyDescent="0.2">
      <c r="A97" s="164">
        <v>22</v>
      </c>
      <c r="B97" s="175" t="s">
        <v>197</v>
      </c>
      <c r="C97" s="197" t="s">
        <v>198</v>
      </c>
      <c r="D97" s="177" t="s">
        <v>119</v>
      </c>
      <c r="E97" s="182">
        <v>1.2705500000000001</v>
      </c>
      <c r="F97" s="272"/>
      <c r="G97" s="188">
        <f t="shared" ref="G97:G98" si="4">E97*F97</f>
        <v>0</v>
      </c>
      <c r="H97" s="188">
        <v>0</v>
      </c>
      <c r="I97" s="188">
        <f>ROUND(E97*H97,2)</f>
        <v>0</v>
      </c>
      <c r="J97" s="188">
        <v>204.5</v>
      </c>
      <c r="K97" s="188">
        <f>ROUND(E97*J97,2)</f>
        <v>259.83</v>
      </c>
      <c r="L97" s="188">
        <v>21</v>
      </c>
      <c r="M97" s="188">
        <f>G97*(1+L97/100)</f>
        <v>0</v>
      </c>
      <c r="N97" s="188">
        <v>0</v>
      </c>
      <c r="O97" s="188">
        <f>ROUND(E97*N97,2)</f>
        <v>0</v>
      </c>
      <c r="P97" s="188">
        <v>0</v>
      </c>
      <c r="Q97" s="188">
        <f>ROUND(E97*P97,2)</f>
        <v>0</v>
      </c>
      <c r="R97" s="188"/>
      <c r="S97" s="188"/>
      <c r="T97" s="189">
        <v>0.72199999999999998</v>
      </c>
      <c r="U97" s="188">
        <f>ROUND(E97*T97,2)</f>
        <v>0.92</v>
      </c>
      <c r="V97" s="163"/>
      <c r="W97" s="163"/>
      <c r="X97" s="163"/>
      <c r="Y97" s="163"/>
      <c r="Z97" s="163"/>
      <c r="AA97" s="163"/>
      <c r="AB97" s="163" t="s">
        <v>195</v>
      </c>
      <c r="AC97" s="163"/>
      <c r="AD97" s="163"/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</row>
    <row r="98" spans="1:57" outlineLevel="1" x14ac:dyDescent="0.2">
      <c r="A98" s="164">
        <v>23</v>
      </c>
      <c r="B98" s="175" t="s">
        <v>199</v>
      </c>
      <c r="C98" s="197" t="s">
        <v>200</v>
      </c>
      <c r="D98" s="177" t="s">
        <v>119</v>
      </c>
      <c r="E98" s="182">
        <v>0.63527999999999996</v>
      </c>
      <c r="F98" s="272"/>
      <c r="G98" s="188">
        <f t="shared" si="4"/>
        <v>0</v>
      </c>
      <c r="H98" s="188">
        <v>0</v>
      </c>
      <c r="I98" s="188">
        <f>ROUND(E98*H98,2)</f>
        <v>0</v>
      </c>
      <c r="J98" s="188">
        <v>177</v>
      </c>
      <c r="K98" s="188">
        <f>ROUND(E98*J98,2)</f>
        <v>112.44</v>
      </c>
      <c r="L98" s="188">
        <v>21</v>
      </c>
      <c r="M98" s="188">
        <f>G98*(1+L98/100)</f>
        <v>0</v>
      </c>
      <c r="N98" s="188">
        <v>0</v>
      </c>
      <c r="O98" s="188">
        <f>ROUND(E98*N98,2)</f>
        <v>0</v>
      </c>
      <c r="P98" s="188">
        <v>0</v>
      </c>
      <c r="Q98" s="188">
        <f>ROUND(E98*P98,2)</f>
        <v>0</v>
      </c>
      <c r="R98" s="188"/>
      <c r="S98" s="188"/>
      <c r="T98" s="189">
        <v>0.49</v>
      </c>
      <c r="U98" s="188">
        <f>ROUND(E98*T98,2)</f>
        <v>0.31</v>
      </c>
      <c r="V98" s="163"/>
      <c r="W98" s="163"/>
      <c r="X98" s="163"/>
      <c r="Y98" s="163"/>
      <c r="Z98" s="163"/>
      <c r="AA98" s="163"/>
      <c r="AB98" s="163" t="s">
        <v>195</v>
      </c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</row>
    <row r="99" spans="1:57" outlineLevel="1" x14ac:dyDescent="0.2">
      <c r="A99" s="164"/>
      <c r="B99" s="175"/>
      <c r="C99" s="255" t="s">
        <v>201</v>
      </c>
      <c r="D99" s="256"/>
      <c r="E99" s="257"/>
      <c r="F99" s="258"/>
      <c r="G99" s="259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9"/>
      <c r="U99" s="188"/>
      <c r="V99" s="163"/>
      <c r="W99" s="163"/>
      <c r="X99" s="163"/>
      <c r="Y99" s="163"/>
      <c r="Z99" s="163"/>
      <c r="AA99" s="163"/>
      <c r="AB99" s="163" t="s">
        <v>116</v>
      </c>
      <c r="AC99" s="163"/>
      <c r="AD99" s="163"/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72" t="str">
        <f>C99</f>
        <v>Včetně naložení na dopravní prostředek a složení na skládku, bez poplatku za skládku.</v>
      </c>
      <c r="AY99" s="163"/>
      <c r="AZ99" s="163"/>
      <c r="BA99" s="163"/>
      <c r="BB99" s="163"/>
      <c r="BC99" s="163"/>
      <c r="BD99" s="163"/>
      <c r="BE99" s="163"/>
    </row>
    <row r="100" spans="1:57" outlineLevel="1" x14ac:dyDescent="0.2">
      <c r="A100" s="164">
        <v>24</v>
      </c>
      <c r="B100" s="175" t="s">
        <v>202</v>
      </c>
      <c r="C100" s="197" t="s">
        <v>203</v>
      </c>
      <c r="D100" s="177" t="s">
        <v>119</v>
      </c>
      <c r="E100" s="182">
        <v>5.7174899999999997</v>
      </c>
      <c r="F100" s="272"/>
      <c r="G100" s="188">
        <f t="shared" ref="G100:G102" si="5">E100*F100</f>
        <v>0</v>
      </c>
      <c r="H100" s="188">
        <v>0</v>
      </c>
      <c r="I100" s="188">
        <f>ROUND(E100*H100,2)</f>
        <v>0</v>
      </c>
      <c r="J100" s="188">
        <v>15</v>
      </c>
      <c r="K100" s="188">
        <f>ROUND(E100*J100,2)</f>
        <v>85.76</v>
      </c>
      <c r="L100" s="188">
        <v>21</v>
      </c>
      <c r="M100" s="188">
        <f>G100*(1+L100/100)</f>
        <v>0</v>
      </c>
      <c r="N100" s="188">
        <v>0</v>
      </c>
      <c r="O100" s="188">
        <f>ROUND(E100*N100,2)</f>
        <v>0</v>
      </c>
      <c r="P100" s="188">
        <v>0</v>
      </c>
      <c r="Q100" s="188">
        <f>ROUND(E100*P100,2)</f>
        <v>0</v>
      </c>
      <c r="R100" s="188"/>
      <c r="S100" s="188"/>
      <c r="T100" s="189">
        <v>0</v>
      </c>
      <c r="U100" s="188">
        <f>ROUND(E100*T100,2)</f>
        <v>0</v>
      </c>
      <c r="V100" s="163"/>
      <c r="W100" s="163"/>
      <c r="X100" s="163"/>
      <c r="Y100" s="163"/>
      <c r="Z100" s="163"/>
      <c r="AA100" s="163"/>
      <c r="AB100" s="163" t="s">
        <v>195</v>
      </c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</row>
    <row r="101" spans="1:57" outlineLevel="1" x14ac:dyDescent="0.2">
      <c r="A101" s="164">
        <v>25</v>
      </c>
      <c r="B101" s="175" t="s">
        <v>204</v>
      </c>
      <c r="C101" s="197" t="s">
        <v>205</v>
      </c>
      <c r="D101" s="177" t="s">
        <v>119</v>
      </c>
      <c r="E101" s="182">
        <v>0.63527999999999996</v>
      </c>
      <c r="F101" s="272"/>
      <c r="G101" s="188">
        <f t="shared" si="5"/>
        <v>0</v>
      </c>
      <c r="H101" s="188">
        <v>0</v>
      </c>
      <c r="I101" s="188">
        <f>ROUND(E101*H101,2)</f>
        <v>0</v>
      </c>
      <c r="J101" s="188">
        <v>1200</v>
      </c>
      <c r="K101" s="188">
        <f>ROUND(E101*J101,2)</f>
        <v>762.34</v>
      </c>
      <c r="L101" s="188">
        <v>21</v>
      </c>
      <c r="M101" s="188">
        <f>G101*(1+L101/100)</f>
        <v>0</v>
      </c>
      <c r="N101" s="188">
        <v>0</v>
      </c>
      <c r="O101" s="188">
        <f>ROUND(E101*N101,2)</f>
        <v>0</v>
      </c>
      <c r="P101" s="188">
        <v>0</v>
      </c>
      <c r="Q101" s="188">
        <f>ROUND(E101*P101,2)</f>
        <v>0</v>
      </c>
      <c r="R101" s="188"/>
      <c r="S101" s="188"/>
      <c r="T101" s="189">
        <v>0</v>
      </c>
      <c r="U101" s="188">
        <f>ROUND(E101*T101,2)</f>
        <v>0</v>
      </c>
      <c r="V101" s="163"/>
      <c r="W101" s="163"/>
      <c r="X101" s="163"/>
      <c r="Y101" s="163"/>
      <c r="Z101" s="163"/>
      <c r="AA101" s="163"/>
      <c r="AB101" s="163" t="s">
        <v>195</v>
      </c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</row>
    <row r="102" spans="1:57" outlineLevel="1" x14ac:dyDescent="0.2">
      <c r="A102" s="164">
        <v>26</v>
      </c>
      <c r="B102" s="175" t="s">
        <v>206</v>
      </c>
      <c r="C102" s="197" t="s">
        <v>207</v>
      </c>
      <c r="D102" s="177" t="s">
        <v>119</v>
      </c>
      <c r="E102" s="182">
        <v>0.63527999999999996</v>
      </c>
      <c r="F102" s="272"/>
      <c r="G102" s="188">
        <f t="shared" si="5"/>
        <v>0</v>
      </c>
      <c r="H102" s="188">
        <v>0</v>
      </c>
      <c r="I102" s="188">
        <f>ROUND(E102*H102,2)</f>
        <v>0</v>
      </c>
      <c r="J102" s="188">
        <v>235.5</v>
      </c>
      <c r="K102" s="188">
        <f>ROUND(E102*J102,2)</f>
        <v>149.61000000000001</v>
      </c>
      <c r="L102" s="188">
        <v>21</v>
      </c>
      <c r="M102" s="188">
        <f>G102*(1+L102/100)</f>
        <v>0</v>
      </c>
      <c r="N102" s="188">
        <v>0</v>
      </c>
      <c r="O102" s="188">
        <f>ROUND(E102*N102,2)</f>
        <v>0</v>
      </c>
      <c r="P102" s="188">
        <v>0</v>
      </c>
      <c r="Q102" s="188">
        <f>ROUND(E102*P102,2)</f>
        <v>0</v>
      </c>
      <c r="R102" s="188"/>
      <c r="S102" s="188"/>
      <c r="T102" s="189">
        <v>0.83199999999999996</v>
      </c>
      <c r="U102" s="188">
        <f>ROUND(E102*T102,2)</f>
        <v>0.53</v>
      </c>
      <c r="V102" s="163"/>
      <c r="W102" s="163"/>
      <c r="X102" s="163"/>
      <c r="Y102" s="163"/>
      <c r="Z102" s="163"/>
      <c r="AA102" s="163"/>
      <c r="AB102" s="163" t="s">
        <v>195</v>
      </c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</row>
    <row r="103" spans="1:57" ht="22.5" outlineLevel="1" x14ac:dyDescent="0.2">
      <c r="A103" s="164"/>
      <c r="B103" s="175"/>
      <c r="C103" s="255" t="s">
        <v>196</v>
      </c>
      <c r="D103" s="256"/>
      <c r="E103" s="257"/>
      <c r="F103" s="258"/>
      <c r="G103" s="259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9"/>
      <c r="U103" s="188"/>
      <c r="V103" s="163"/>
      <c r="W103" s="163"/>
      <c r="X103" s="163"/>
      <c r="Y103" s="163"/>
      <c r="Z103" s="163"/>
      <c r="AA103" s="163"/>
      <c r="AB103" s="163" t="s">
        <v>116</v>
      </c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72" t="str">
        <f>C103</f>
        <v>S naložením suti nebo vybouraných hmot do dopravního prostředku a na jejich vyložením, popřípadě přeložením na normální dopravní prostředek.</v>
      </c>
      <c r="AY103" s="163"/>
      <c r="AZ103" s="163"/>
      <c r="BA103" s="163"/>
      <c r="BB103" s="163"/>
      <c r="BC103" s="163"/>
      <c r="BD103" s="163"/>
      <c r="BE103" s="163"/>
    </row>
    <row r="104" spans="1:57" outlineLevel="1" x14ac:dyDescent="0.2">
      <c r="A104" s="164">
        <v>27</v>
      </c>
      <c r="B104" s="175" t="s">
        <v>208</v>
      </c>
      <c r="C104" s="197" t="s">
        <v>209</v>
      </c>
      <c r="D104" s="177" t="s">
        <v>119</v>
      </c>
      <c r="E104" s="182">
        <v>4.4469399999999997</v>
      </c>
      <c r="F104" s="272"/>
      <c r="G104" s="188">
        <f>E104*F104</f>
        <v>0</v>
      </c>
      <c r="H104" s="188">
        <v>0</v>
      </c>
      <c r="I104" s="188">
        <f>ROUND(E104*H104,2)</f>
        <v>0</v>
      </c>
      <c r="J104" s="188">
        <v>102</v>
      </c>
      <c r="K104" s="188">
        <f>ROUND(E104*J104,2)</f>
        <v>453.59</v>
      </c>
      <c r="L104" s="188">
        <v>21</v>
      </c>
      <c r="M104" s="188">
        <f>G104*(1+L104/100)</f>
        <v>0</v>
      </c>
      <c r="N104" s="188">
        <v>0</v>
      </c>
      <c r="O104" s="188">
        <f>ROUND(E104*N104,2)</f>
        <v>0</v>
      </c>
      <c r="P104" s="188">
        <v>0</v>
      </c>
      <c r="Q104" s="188">
        <f>ROUND(E104*P104,2)</f>
        <v>0</v>
      </c>
      <c r="R104" s="188"/>
      <c r="S104" s="188"/>
      <c r="T104" s="189">
        <v>0.36</v>
      </c>
      <c r="U104" s="188">
        <f>ROUND(E104*T104,2)</f>
        <v>1.6</v>
      </c>
      <c r="V104" s="163"/>
      <c r="W104" s="163"/>
      <c r="X104" s="163"/>
      <c r="Y104" s="163"/>
      <c r="Z104" s="163"/>
      <c r="AA104" s="163"/>
      <c r="AB104" s="163" t="s">
        <v>195</v>
      </c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</row>
    <row r="105" spans="1:57" x14ac:dyDescent="0.2">
      <c r="A105" s="171" t="s">
        <v>97</v>
      </c>
      <c r="B105" s="176" t="s">
        <v>73</v>
      </c>
      <c r="C105" s="199" t="s">
        <v>28</v>
      </c>
      <c r="D105" s="179"/>
      <c r="E105" s="184"/>
      <c r="F105" s="190"/>
      <c r="G105" s="190">
        <f>SUMIF(AB106:AB107,"&lt;&gt;NOR",G106:G107)</f>
        <v>0</v>
      </c>
      <c r="H105" s="190"/>
      <c r="I105" s="190">
        <f>SUM(I106:I107)</f>
        <v>0</v>
      </c>
      <c r="J105" s="190"/>
      <c r="K105" s="190">
        <f>SUM(K106:K107)</f>
        <v>127186.57</v>
      </c>
      <c r="L105" s="190"/>
      <c r="M105" s="190">
        <f>SUM(M106:M107)</f>
        <v>0</v>
      </c>
      <c r="N105" s="190"/>
      <c r="O105" s="190">
        <f>SUM(O106:O107)</f>
        <v>0</v>
      </c>
      <c r="P105" s="190"/>
      <c r="Q105" s="190">
        <f>SUM(Q106:Q107)</f>
        <v>0</v>
      </c>
      <c r="R105" s="190"/>
      <c r="S105" s="190"/>
      <c r="T105" s="191"/>
      <c r="U105" s="190">
        <f>SUM(U106:U107)</f>
        <v>0</v>
      </c>
      <c r="AB105" t="s">
        <v>98</v>
      </c>
    </row>
    <row r="106" spans="1:57" outlineLevel="1" x14ac:dyDescent="0.2">
      <c r="A106" s="164">
        <v>28</v>
      </c>
      <c r="B106" s="175" t="s">
        <v>210</v>
      </c>
      <c r="C106" s="197" t="s">
        <v>211</v>
      </c>
      <c r="D106" s="177" t="s">
        <v>212</v>
      </c>
      <c r="E106" s="182">
        <v>1</v>
      </c>
      <c r="F106" s="272"/>
      <c r="G106" s="188">
        <f>E106*F106</f>
        <v>0</v>
      </c>
      <c r="H106" s="188">
        <v>0</v>
      </c>
      <c r="I106" s="188">
        <f>ROUND(E106*H106,2)</f>
        <v>0</v>
      </c>
      <c r="J106" s="188">
        <v>127186.57</v>
      </c>
      <c r="K106" s="188">
        <f>ROUND(E106*J106,2)</f>
        <v>127186.57</v>
      </c>
      <c r="L106" s="188">
        <v>21</v>
      </c>
      <c r="M106" s="188">
        <f>G106*(1+L106/100)</f>
        <v>0</v>
      </c>
      <c r="N106" s="188">
        <v>0</v>
      </c>
      <c r="O106" s="188">
        <f>ROUND(E106*N106,2)</f>
        <v>0</v>
      </c>
      <c r="P106" s="188">
        <v>0</v>
      </c>
      <c r="Q106" s="188">
        <f>ROUND(E106*P106,2)</f>
        <v>0</v>
      </c>
      <c r="R106" s="188"/>
      <c r="S106" s="188"/>
      <c r="T106" s="189">
        <v>0</v>
      </c>
      <c r="U106" s="188">
        <f>ROUND(E106*T106,2)</f>
        <v>0</v>
      </c>
      <c r="V106" s="163"/>
      <c r="W106" s="163"/>
      <c r="X106" s="163"/>
      <c r="Y106" s="163"/>
      <c r="Z106" s="163"/>
      <c r="AA106" s="163"/>
      <c r="AB106" s="163" t="s">
        <v>213</v>
      </c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</row>
    <row r="107" spans="1:57" ht="45" outlineLevel="1" x14ac:dyDescent="0.2">
      <c r="A107" s="164"/>
      <c r="B107" s="175"/>
      <c r="C107" s="255" t="s">
        <v>214</v>
      </c>
      <c r="D107" s="256"/>
      <c r="E107" s="257"/>
      <c r="F107" s="258"/>
      <c r="G107" s="259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9"/>
      <c r="U107" s="188"/>
      <c r="V107" s="163"/>
      <c r="W107" s="163"/>
      <c r="X107" s="163"/>
      <c r="Y107" s="163"/>
      <c r="Z107" s="163"/>
      <c r="AA107" s="163"/>
      <c r="AB107" s="163" t="s">
        <v>116</v>
      </c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72" t="str">
        <f>C107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AY107" s="163"/>
      <c r="AZ107" s="163"/>
      <c r="BA107" s="163"/>
      <c r="BB107" s="163"/>
      <c r="BC107" s="163"/>
      <c r="BD107" s="163"/>
      <c r="BE107" s="163"/>
    </row>
    <row r="108" spans="1:57" x14ac:dyDescent="0.2">
      <c r="A108" s="171" t="s">
        <v>97</v>
      </c>
      <c r="B108" s="176" t="s">
        <v>74</v>
      </c>
      <c r="C108" s="199" t="s">
        <v>29</v>
      </c>
      <c r="D108" s="179"/>
      <c r="E108" s="184"/>
      <c r="F108" s="190"/>
      <c r="G108" s="190">
        <f>SUMIF(AB109:AB117,"&lt;&gt;NOR",G109:G117)</f>
        <v>0</v>
      </c>
      <c r="H108" s="190"/>
      <c r="I108" s="190">
        <f>SUM(I109:I117)</f>
        <v>0</v>
      </c>
      <c r="J108" s="190"/>
      <c r="K108" s="190">
        <f>SUM(K109:K117)</f>
        <v>225000</v>
      </c>
      <c r="L108" s="190"/>
      <c r="M108" s="190">
        <f>SUM(M109:M117)</f>
        <v>0</v>
      </c>
      <c r="N108" s="190"/>
      <c r="O108" s="190">
        <f>SUM(O109:O117)</f>
        <v>0</v>
      </c>
      <c r="P108" s="190"/>
      <c r="Q108" s="190">
        <f>SUM(Q109:Q117)</f>
        <v>0</v>
      </c>
      <c r="R108" s="190"/>
      <c r="S108" s="190"/>
      <c r="T108" s="191"/>
      <c r="U108" s="190">
        <f>SUM(U109:U117)</f>
        <v>0</v>
      </c>
      <c r="AB108" t="s">
        <v>98</v>
      </c>
    </row>
    <row r="109" spans="1:57" outlineLevel="1" x14ac:dyDescent="0.2">
      <c r="A109" s="164">
        <v>29</v>
      </c>
      <c r="B109" s="175" t="s">
        <v>215</v>
      </c>
      <c r="C109" s="197" t="s">
        <v>216</v>
      </c>
      <c r="D109" s="177" t="s">
        <v>212</v>
      </c>
      <c r="E109" s="182">
        <v>1</v>
      </c>
      <c r="F109" s="272"/>
      <c r="G109" s="188">
        <f>E109*F109</f>
        <v>0</v>
      </c>
      <c r="H109" s="188">
        <v>0</v>
      </c>
      <c r="I109" s="188">
        <f>ROUND(E109*H109,2)</f>
        <v>0</v>
      </c>
      <c r="J109" s="188">
        <v>50000</v>
      </c>
      <c r="K109" s="188">
        <f>ROUND(E109*J109,2)</f>
        <v>50000</v>
      </c>
      <c r="L109" s="188">
        <v>21</v>
      </c>
      <c r="M109" s="188">
        <f>G109*(1+L109/100)</f>
        <v>0</v>
      </c>
      <c r="N109" s="188">
        <v>0</v>
      </c>
      <c r="O109" s="188">
        <f>ROUND(E109*N109,2)</f>
        <v>0</v>
      </c>
      <c r="P109" s="188">
        <v>0</v>
      </c>
      <c r="Q109" s="188">
        <f>ROUND(E109*P109,2)</f>
        <v>0</v>
      </c>
      <c r="R109" s="188"/>
      <c r="S109" s="188"/>
      <c r="T109" s="189">
        <v>0</v>
      </c>
      <c r="U109" s="188">
        <f>ROUND(E109*T109,2)</f>
        <v>0</v>
      </c>
      <c r="V109" s="163"/>
      <c r="W109" s="163"/>
      <c r="X109" s="163"/>
      <c r="Y109" s="163"/>
      <c r="Z109" s="163"/>
      <c r="AA109" s="163"/>
      <c r="AB109" s="163" t="s">
        <v>217</v>
      </c>
      <c r="AC109" s="163"/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</row>
    <row r="110" spans="1:57" ht="22.5" outlineLevel="1" x14ac:dyDescent="0.2">
      <c r="A110" s="164"/>
      <c r="B110" s="175"/>
      <c r="C110" s="255" t="s">
        <v>245</v>
      </c>
      <c r="D110" s="256"/>
      <c r="E110" s="257"/>
      <c r="F110" s="258"/>
      <c r="G110" s="259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9"/>
      <c r="U110" s="188"/>
      <c r="V110" s="163"/>
      <c r="W110" s="163"/>
      <c r="X110" s="163"/>
      <c r="Y110" s="163"/>
      <c r="Z110" s="163"/>
      <c r="AA110" s="163"/>
      <c r="AB110" s="163" t="s">
        <v>116</v>
      </c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72" t="str">
        <f>C110</f>
        <v>Náklady na provedení rozšiřujícího destruktivního restaurátorského průzkumu dle podmínek rozhodnutí č.j. MMHK/151739/2019 PP/Bla.</v>
      </c>
      <c r="AY110" s="163"/>
      <c r="AZ110" s="163"/>
      <c r="BA110" s="163"/>
      <c r="BB110" s="163"/>
      <c r="BC110" s="163"/>
      <c r="BD110" s="163"/>
      <c r="BE110" s="163"/>
    </row>
    <row r="111" spans="1:57" outlineLevel="1" x14ac:dyDescent="0.2">
      <c r="A111" s="164">
        <v>30</v>
      </c>
      <c r="B111" s="175" t="s">
        <v>218</v>
      </c>
      <c r="C111" s="197" t="s">
        <v>219</v>
      </c>
      <c r="D111" s="177" t="s">
        <v>212</v>
      </c>
      <c r="E111" s="182">
        <v>1</v>
      </c>
      <c r="F111" s="272"/>
      <c r="G111" s="188">
        <f>E111*F111</f>
        <v>0</v>
      </c>
      <c r="H111" s="188">
        <v>0</v>
      </c>
      <c r="I111" s="188">
        <f>ROUND(E111*H111,2)</f>
        <v>0</v>
      </c>
      <c r="J111" s="188">
        <v>50000</v>
      </c>
      <c r="K111" s="188">
        <f>ROUND(E111*J111,2)</f>
        <v>50000</v>
      </c>
      <c r="L111" s="188">
        <v>21</v>
      </c>
      <c r="M111" s="188">
        <f>G111*(1+L111/100)</f>
        <v>0</v>
      </c>
      <c r="N111" s="188">
        <v>0</v>
      </c>
      <c r="O111" s="188">
        <f>ROUND(E111*N111,2)</f>
        <v>0</v>
      </c>
      <c r="P111" s="188">
        <v>0</v>
      </c>
      <c r="Q111" s="188">
        <f>ROUND(E111*P111,2)</f>
        <v>0</v>
      </c>
      <c r="R111" s="188"/>
      <c r="S111" s="188"/>
      <c r="T111" s="189">
        <v>0</v>
      </c>
      <c r="U111" s="188">
        <f>ROUND(E111*T111,2)</f>
        <v>0</v>
      </c>
      <c r="V111" s="163"/>
      <c r="W111" s="163"/>
      <c r="X111" s="163"/>
      <c r="Y111" s="163"/>
      <c r="Z111" s="163"/>
      <c r="AA111" s="163"/>
      <c r="AB111" s="163" t="s">
        <v>217</v>
      </c>
      <c r="AC111" s="163"/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</row>
    <row r="112" spans="1:57" ht="22.5" outlineLevel="1" x14ac:dyDescent="0.2">
      <c r="A112" s="164"/>
      <c r="B112" s="175"/>
      <c r="C112" s="255" t="s">
        <v>246</v>
      </c>
      <c r="D112" s="256"/>
      <c r="E112" s="257"/>
      <c r="F112" s="258"/>
      <c r="G112" s="259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9"/>
      <c r="U112" s="188"/>
      <c r="V112" s="163"/>
      <c r="W112" s="163"/>
      <c r="X112" s="163"/>
      <c r="Y112" s="163"/>
      <c r="Z112" s="163"/>
      <c r="AA112" s="163"/>
      <c r="AB112" s="163" t="s">
        <v>116</v>
      </c>
      <c r="AC112" s="163"/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72" t="str">
        <f>C112</f>
        <v>Náklady na zpracování výrobně-technické dokumentace, která bude vycházet ze zjištění rozšiřujícího destruktivního restaurátorského průzkumu.</v>
      </c>
      <c r="AY112" s="163"/>
      <c r="AZ112" s="163"/>
      <c r="BA112" s="163"/>
      <c r="BB112" s="163"/>
      <c r="BC112" s="163"/>
      <c r="BD112" s="163"/>
      <c r="BE112" s="163"/>
    </row>
    <row r="113" spans="1:57" outlineLevel="1" x14ac:dyDescent="0.2">
      <c r="A113" s="164">
        <v>31</v>
      </c>
      <c r="B113" s="175" t="s">
        <v>220</v>
      </c>
      <c r="C113" s="197" t="s">
        <v>221</v>
      </c>
      <c r="D113" s="177" t="s">
        <v>212</v>
      </c>
      <c r="E113" s="182">
        <v>1</v>
      </c>
      <c r="F113" s="272"/>
      <c r="G113" s="188">
        <f>E113*F113</f>
        <v>0</v>
      </c>
      <c r="H113" s="188">
        <v>0</v>
      </c>
      <c r="I113" s="188">
        <f>ROUND(E113*H113,2)</f>
        <v>0</v>
      </c>
      <c r="J113" s="188">
        <v>45000</v>
      </c>
      <c r="K113" s="188">
        <f>ROUND(E113*J113,2)</f>
        <v>45000</v>
      </c>
      <c r="L113" s="188">
        <v>21</v>
      </c>
      <c r="M113" s="188">
        <f>G113*(1+L113/100)</f>
        <v>0</v>
      </c>
      <c r="N113" s="188">
        <v>0</v>
      </c>
      <c r="O113" s="188">
        <f>ROUND(E113*N113,2)</f>
        <v>0</v>
      </c>
      <c r="P113" s="188">
        <v>0</v>
      </c>
      <c r="Q113" s="188">
        <f>ROUND(E113*P113,2)</f>
        <v>0</v>
      </c>
      <c r="R113" s="188"/>
      <c r="S113" s="188"/>
      <c r="T113" s="189">
        <v>0</v>
      </c>
      <c r="U113" s="188">
        <f>ROUND(E113*T113,2)</f>
        <v>0</v>
      </c>
      <c r="V113" s="163"/>
      <c r="W113" s="163"/>
      <c r="X113" s="163"/>
      <c r="Y113" s="163"/>
      <c r="Z113" s="163"/>
      <c r="AA113" s="163"/>
      <c r="AB113" s="163" t="s">
        <v>217</v>
      </c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</row>
    <row r="114" spans="1:57" ht="33.75" outlineLevel="1" x14ac:dyDescent="0.2">
      <c r="A114" s="164"/>
      <c r="B114" s="175"/>
      <c r="C114" s="255" t="s">
        <v>244</v>
      </c>
      <c r="D114" s="256"/>
      <c r="E114" s="257"/>
      <c r="F114" s="258"/>
      <c r="G114" s="259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9"/>
      <c r="U114" s="188"/>
      <c r="V114" s="163"/>
      <c r="W114" s="163"/>
      <c r="X114" s="163"/>
      <c r="Y114" s="163"/>
      <c r="Z114" s="163"/>
      <c r="AA114" s="163"/>
      <c r="AB114" s="163" t="s">
        <v>116</v>
      </c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72" t="str">
        <f>C114</f>
        <v>Náklady na vyhotovení dokumentace skutečného provedení stavby a její předání objednateli v požadované formě a požadovaném počtu, vypracování restaurátorské zprávy dle podmínek rozhodnutí č.j. MMHK/151739/2019 PP/Bla</v>
      </c>
      <c r="AY114" s="163"/>
      <c r="AZ114" s="163"/>
      <c r="BA114" s="163"/>
      <c r="BB114" s="163"/>
      <c r="BC114" s="163"/>
      <c r="BD114" s="163"/>
      <c r="BE114" s="163"/>
    </row>
    <row r="115" spans="1:57" outlineLevel="1" x14ac:dyDescent="0.2">
      <c r="A115" s="164">
        <v>32</v>
      </c>
      <c r="B115" s="175" t="s">
        <v>222</v>
      </c>
      <c r="C115" s="197" t="s">
        <v>223</v>
      </c>
      <c r="D115" s="177" t="s">
        <v>212</v>
      </c>
      <c r="E115" s="182">
        <v>1</v>
      </c>
      <c r="F115" s="272"/>
      <c r="G115" s="188">
        <f>E115*F115</f>
        <v>0</v>
      </c>
      <c r="H115" s="188">
        <v>0</v>
      </c>
      <c r="I115" s="188">
        <f>ROUND(E115*H115,2)</f>
        <v>0</v>
      </c>
      <c r="J115" s="188">
        <v>80000</v>
      </c>
      <c r="K115" s="188">
        <f>ROUND(E115*J115,2)</f>
        <v>80000</v>
      </c>
      <c r="L115" s="188">
        <v>21</v>
      </c>
      <c r="M115" s="188">
        <f>G115*(1+L115/100)</f>
        <v>0</v>
      </c>
      <c r="N115" s="188">
        <v>0</v>
      </c>
      <c r="O115" s="188">
        <f>ROUND(E115*N115,2)</f>
        <v>0</v>
      </c>
      <c r="P115" s="188">
        <v>0</v>
      </c>
      <c r="Q115" s="188">
        <f>ROUND(E115*P115,2)</f>
        <v>0</v>
      </c>
      <c r="R115" s="188"/>
      <c r="S115" s="188"/>
      <c r="T115" s="189">
        <v>0</v>
      </c>
      <c r="U115" s="188">
        <f>ROUND(E115*T115,2)</f>
        <v>0</v>
      </c>
      <c r="V115" s="163"/>
      <c r="W115" s="163"/>
      <c r="X115" s="163"/>
      <c r="Y115" s="163"/>
      <c r="Z115" s="163"/>
      <c r="AA115" s="163"/>
      <c r="AB115" s="163" t="s">
        <v>217</v>
      </c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</row>
    <row r="116" spans="1:57" outlineLevel="1" x14ac:dyDescent="0.2">
      <c r="A116" s="164"/>
      <c r="B116" s="175"/>
      <c r="C116" s="255" t="s">
        <v>224</v>
      </c>
      <c r="D116" s="256"/>
      <c r="E116" s="257"/>
      <c r="F116" s="258"/>
      <c r="G116" s="259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9"/>
      <c r="U116" s="188"/>
      <c r="V116" s="163"/>
      <c r="W116" s="163"/>
      <c r="X116" s="163"/>
      <c r="Y116" s="163"/>
      <c r="Z116" s="163"/>
      <c r="AA116" s="163"/>
      <c r="AB116" s="163" t="s">
        <v>116</v>
      </c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72" t="str">
        <f>C116</f>
        <v>-	několikanásobný posun varhan, jejich zakrytí a ochrana</v>
      </c>
      <c r="AY116" s="163"/>
      <c r="AZ116" s="163"/>
      <c r="BA116" s="163"/>
      <c r="BB116" s="163"/>
      <c r="BC116" s="163"/>
      <c r="BD116" s="163"/>
      <c r="BE116" s="163"/>
    </row>
    <row r="117" spans="1:57" ht="22.5" outlineLevel="1" x14ac:dyDescent="0.2">
      <c r="A117" s="193"/>
      <c r="B117" s="194"/>
      <c r="C117" s="260" t="s">
        <v>225</v>
      </c>
      <c r="D117" s="261"/>
      <c r="E117" s="262"/>
      <c r="F117" s="263"/>
      <c r="G117" s="264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6"/>
      <c r="U117" s="195"/>
      <c r="V117" s="163"/>
      <c r="W117" s="163"/>
      <c r="X117" s="163"/>
      <c r="Y117" s="163"/>
      <c r="Z117" s="163"/>
      <c r="AA117" s="163"/>
      <c r="AB117" s="163" t="s">
        <v>116</v>
      </c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72" t="str">
        <f>C117</f>
        <v>-	zakrývání a ochrana stávajících cenných konstrukcí jako je štuková výzdoba, lustry, dřevěné obklady dveře, okna, parketová podlaha</v>
      </c>
      <c r="AY117" s="163"/>
      <c r="AZ117" s="163"/>
      <c r="BA117" s="163"/>
      <c r="BB117" s="163"/>
      <c r="BC117" s="163"/>
      <c r="BD117" s="163"/>
      <c r="BE117" s="163"/>
    </row>
    <row r="118" spans="1:57" x14ac:dyDescent="0.2">
      <c r="A118" s="6"/>
      <c r="B118" s="7" t="s">
        <v>153</v>
      </c>
      <c r="C118" s="201" t="s">
        <v>153</v>
      </c>
      <c r="D118" s="9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Z118">
        <v>15</v>
      </c>
      <c r="AA118">
        <v>21</v>
      </c>
    </row>
    <row r="119" spans="1:57" x14ac:dyDescent="0.2">
      <c r="C119" s="202"/>
      <c r="D119" s="158"/>
      <c r="AB119" t="s">
        <v>227</v>
      </c>
    </row>
    <row r="120" spans="1:57" x14ac:dyDescent="0.2">
      <c r="D120" s="158"/>
    </row>
    <row r="121" spans="1:57" x14ac:dyDescent="0.2">
      <c r="D121" s="158"/>
    </row>
    <row r="122" spans="1:57" x14ac:dyDescent="0.2">
      <c r="D122" s="158"/>
    </row>
    <row r="123" spans="1:57" x14ac:dyDescent="0.2">
      <c r="D123" s="158"/>
    </row>
    <row r="124" spans="1:57" x14ac:dyDescent="0.2">
      <c r="D124" s="158"/>
    </row>
    <row r="125" spans="1:57" x14ac:dyDescent="0.2">
      <c r="D125" s="158"/>
    </row>
    <row r="126" spans="1:57" x14ac:dyDescent="0.2">
      <c r="D126" s="158"/>
    </row>
    <row r="127" spans="1:57" x14ac:dyDescent="0.2">
      <c r="D127" s="158"/>
    </row>
    <row r="128" spans="1:57" x14ac:dyDescent="0.2">
      <c r="D128" s="158"/>
    </row>
    <row r="129" spans="4:4" x14ac:dyDescent="0.2">
      <c r="D129" s="158"/>
    </row>
    <row r="130" spans="4:4" x14ac:dyDescent="0.2">
      <c r="D130" s="158"/>
    </row>
    <row r="131" spans="4:4" x14ac:dyDescent="0.2">
      <c r="D131" s="158"/>
    </row>
    <row r="132" spans="4:4" x14ac:dyDescent="0.2">
      <c r="D132" s="158"/>
    </row>
    <row r="133" spans="4:4" x14ac:dyDescent="0.2">
      <c r="D133" s="158"/>
    </row>
    <row r="134" spans="4:4" x14ac:dyDescent="0.2">
      <c r="D134" s="158"/>
    </row>
    <row r="135" spans="4:4" x14ac:dyDescent="0.2">
      <c r="D135" s="158"/>
    </row>
    <row r="136" spans="4:4" x14ac:dyDescent="0.2">
      <c r="D136" s="158"/>
    </row>
    <row r="137" spans="4:4" x14ac:dyDescent="0.2">
      <c r="D137" s="158"/>
    </row>
    <row r="138" spans="4:4" x14ac:dyDescent="0.2">
      <c r="D138" s="158"/>
    </row>
    <row r="139" spans="4:4" x14ac:dyDescent="0.2">
      <c r="D139" s="158"/>
    </row>
    <row r="140" spans="4:4" x14ac:dyDescent="0.2">
      <c r="D140" s="158"/>
    </row>
    <row r="141" spans="4:4" x14ac:dyDescent="0.2">
      <c r="D141" s="158"/>
    </row>
    <row r="142" spans="4:4" x14ac:dyDescent="0.2">
      <c r="D142" s="158"/>
    </row>
    <row r="143" spans="4:4" x14ac:dyDescent="0.2">
      <c r="D143" s="158"/>
    </row>
    <row r="144" spans="4:4" x14ac:dyDescent="0.2">
      <c r="D144" s="158"/>
    </row>
    <row r="145" spans="4:4" x14ac:dyDescent="0.2">
      <c r="D145" s="158"/>
    </row>
    <row r="146" spans="4:4" x14ac:dyDescent="0.2">
      <c r="D146" s="158"/>
    </row>
    <row r="147" spans="4:4" x14ac:dyDescent="0.2">
      <c r="D147" s="158"/>
    </row>
    <row r="148" spans="4:4" x14ac:dyDescent="0.2">
      <c r="D148" s="158"/>
    </row>
    <row r="149" spans="4:4" x14ac:dyDescent="0.2">
      <c r="D149" s="158"/>
    </row>
    <row r="150" spans="4:4" x14ac:dyDescent="0.2">
      <c r="D150" s="158"/>
    </row>
    <row r="151" spans="4:4" x14ac:dyDescent="0.2">
      <c r="D151" s="158"/>
    </row>
    <row r="152" spans="4:4" x14ac:dyDescent="0.2">
      <c r="D152" s="158"/>
    </row>
    <row r="153" spans="4:4" x14ac:dyDescent="0.2">
      <c r="D153" s="158"/>
    </row>
    <row r="154" spans="4:4" x14ac:dyDescent="0.2">
      <c r="D154" s="158"/>
    </row>
    <row r="155" spans="4:4" x14ac:dyDescent="0.2">
      <c r="D155" s="158"/>
    </row>
    <row r="156" spans="4:4" x14ac:dyDescent="0.2">
      <c r="D156" s="158"/>
    </row>
    <row r="157" spans="4:4" x14ac:dyDescent="0.2">
      <c r="D157" s="158"/>
    </row>
    <row r="158" spans="4:4" x14ac:dyDescent="0.2">
      <c r="D158" s="158"/>
    </row>
    <row r="159" spans="4:4" x14ac:dyDescent="0.2">
      <c r="D159" s="158"/>
    </row>
    <row r="160" spans="4:4" x14ac:dyDescent="0.2">
      <c r="D160" s="158"/>
    </row>
    <row r="161" spans="4:4" x14ac:dyDescent="0.2">
      <c r="D161" s="158"/>
    </row>
    <row r="162" spans="4:4" x14ac:dyDescent="0.2">
      <c r="D162" s="158"/>
    </row>
    <row r="163" spans="4:4" x14ac:dyDescent="0.2">
      <c r="D163" s="158"/>
    </row>
    <row r="164" spans="4:4" x14ac:dyDescent="0.2">
      <c r="D164" s="158"/>
    </row>
    <row r="165" spans="4:4" x14ac:dyDescent="0.2">
      <c r="D165" s="158"/>
    </row>
    <row r="166" spans="4:4" x14ac:dyDescent="0.2">
      <c r="D166" s="158"/>
    </row>
    <row r="167" spans="4:4" x14ac:dyDescent="0.2">
      <c r="D167" s="158"/>
    </row>
    <row r="168" spans="4:4" x14ac:dyDescent="0.2">
      <c r="D168" s="158"/>
    </row>
    <row r="169" spans="4:4" x14ac:dyDescent="0.2">
      <c r="D169" s="158"/>
    </row>
    <row r="170" spans="4:4" x14ac:dyDescent="0.2">
      <c r="D170" s="158"/>
    </row>
    <row r="171" spans="4:4" x14ac:dyDescent="0.2">
      <c r="D171" s="158"/>
    </row>
    <row r="172" spans="4:4" x14ac:dyDescent="0.2">
      <c r="D172" s="158"/>
    </row>
    <row r="173" spans="4:4" x14ac:dyDescent="0.2">
      <c r="D173" s="158"/>
    </row>
    <row r="174" spans="4:4" x14ac:dyDescent="0.2">
      <c r="D174" s="158"/>
    </row>
    <row r="175" spans="4:4" x14ac:dyDescent="0.2">
      <c r="D175" s="158"/>
    </row>
    <row r="176" spans="4:4" x14ac:dyDescent="0.2">
      <c r="D176" s="158"/>
    </row>
    <row r="177" spans="4:4" x14ac:dyDescent="0.2">
      <c r="D177" s="158"/>
    </row>
    <row r="178" spans="4:4" x14ac:dyDescent="0.2">
      <c r="D178" s="158"/>
    </row>
    <row r="179" spans="4:4" x14ac:dyDescent="0.2">
      <c r="D179" s="158"/>
    </row>
    <row r="180" spans="4:4" x14ac:dyDescent="0.2">
      <c r="D180" s="158"/>
    </row>
    <row r="181" spans="4:4" x14ac:dyDescent="0.2">
      <c r="D181" s="158"/>
    </row>
    <row r="182" spans="4:4" x14ac:dyDescent="0.2">
      <c r="D182" s="158"/>
    </row>
    <row r="183" spans="4:4" x14ac:dyDescent="0.2">
      <c r="D183" s="158"/>
    </row>
    <row r="184" spans="4:4" x14ac:dyDescent="0.2">
      <c r="D184" s="158"/>
    </row>
    <row r="185" spans="4:4" x14ac:dyDescent="0.2">
      <c r="D185" s="158"/>
    </row>
    <row r="186" spans="4:4" x14ac:dyDescent="0.2">
      <c r="D186" s="158"/>
    </row>
    <row r="187" spans="4:4" x14ac:dyDescent="0.2">
      <c r="D187" s="158"/>
    </row>
    <row r="188" spans="4:4" x14ac:dyDescent="0.2">
      <c r="D188" s="158"/>
    </row>
    <row r="189" spans="4:4" x14ac:dyDescent="0.2">
      <c r="D189" s="158"/>
    </row>
    <row r="190" spans="4:4" x14ac:dyDescent="0.2">
      <c r="D190" s="158"/>
    </row>
    <row r="191" spans="4:4" x14ac:dyDescent="0.2">
      <c r="D191" s="158"/>
    </row>
    <row r="192" spans="4:4" x14ac:dyDescent="0.2">
      <c r="D192" s="158"/>
    </row>
    <row r="193" spans="4:4" x14ac:dyDescent="0.2">
      <c r="D193" s="158"/>
    </row>
    <row r="194" spans="4:4" x14ac:dyDescent="0.2">
      <c r="D194" s="158"/>
    </row>
    <row r="195" spans="4:4" x14ac:dyDescent="0.2">
      <c r="D195" s="158"/>
    </row>
    <row r="196" spans="4:4" x14ac:dyDescent="0.2">
      <c r="D196" s="158"/>
    </row>
    <row r="197" spans="4:4" x14ac:dyDescent="0.2">
      <c r="D197" s="158"/>
    </row>
    <row r="198" spans="4:4" x14ac:dyDescent="0.2">
      <c r="D198" s="158"/>
    </row>
    <row r="199" spans="4:4" x14ac:dyDescent="0.2">
      <c r="D199" s="158"/>
    </row>
    <row r="200" spans="4:4" x14ac:dyDescent="0.2">
      <c r="D200" s="158"/>
    </row>
    <row r="201" spans="4:4" x14ac:dyDescent="0.2">
      <c r="D201" s="158"/>
    </row>
    <row r="202" spans="4:4" x14ac:dyDescent="0.2">
      <c r="D202" s="158"/>
    </row>
    <row r="203" spans="4:4" x14ac:dyDescent="0.2">
      <c r="D203" s="158"/>
    </row>
    <row r="204" spans="4:4" x14ac:dyDescent="0.2">
      <c r="D204" s="158"/>
    </row>
    <row r="205" spans="4:4" x14ac:dyDescent="0.2">
      <c r="D205" s="158"/>
    </row>
    <row r="206" spans="4:4" x14ac:dyDescent="0.2">
      <c r="D206" s="158"/>
    </row>
    <row r="207" spans="4:4" x14ac:dyDescent="0.2">
      <c r="D207" s="158"/>
    </row>
    <row r="208" spans="4:4" x14ac:dyDescent="0.2">
      <c r="D208" s="158"/>
    </row>
    <row r="209" spans="4:4" x14ac:dyDescent="0.2">
      <c r="D209" s="158"/>
    </row>
    <row r="210" spans="4:4" x14ac:dyDescent="0.2">
      <c r="D210" s="158"/>
    </row>
    <row r="211" spans="4:4" x14ac:dyDescent="0.2">
      <c r="D211" s="158"/>
    </row>
    <row r="212" spans="4:4" x14ac:dyDescent="0.2">
      <c r="D212" s="158"/>
    </row>
    <row r="213" spans="4:4" x14ac:dyDescent="0.2">
      <c r="D213" s="158"/>
    </row>
    <row r="214" spans="4:4" x14ac:dyDescent="0.2">
      <c r="D214" s="158"/>
    </row>
    <row r="215" spans="4:4" x14ac:dyDescent="0.2">
      <c r="D215" s="158"/>
    </row>
    <row r="216" spans="4:4" x14ac:dyDescent="0.2">
      <c r="D216" s="158"/>
    </row>
    <row r="217" spans="4:4" x14ac:dyDescent="0.2">
      <c r="D217" s="158"/>
    </row>
    <row r="218" spans="4:4" x14ac:dyDescent="0.2">
      <c r="D218" s="158"/>
    </row>
    <row r="219" spans="4:4" x14ac:dyDescent="0.2">
      <c r="D219" s="158"/>
    </row>
    <row r="220" spans="4:4" x14ac:dyDescent="0.2">
      <c r="D220" s="158"/>
    </row>
    <row r="221" spans="4:4" x14ac:dyDescent="0.2">
      <c r="D221" s="158"/>
    </row>
    <row r="222" spans="4:4" x14ac:dyDescent="0.2">
      <c r="D222" s="158"/>
    </row>
    <row r="223" spans="4:4" x14ac:dyDescent="0.2">
      <c r="D223" s="158"/>
    </row>
    <row r="224" spans="4:4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</sheetData>
  <mergeCells count="40">
    <mergeCell ref="C23:G23"/>
    <mergeCell ref="A1:G1"/>
    <mergeCell ref="C2:G2"/>
    <mergeCell ref="C3:G3"/>
    <mergeCell ref="C4:G4"/>
    <mergeCell ref="C18:G18"/>
    <mergeCell ref="C41:G41"/>
    <mergeCell ref="C24:G24"/>
    <mergeCell ref="C25:G25"/>
    <mergeCell ref="C26:G26"/>
    <mergeCell ref="C27:G27"/>
    <mergeCell ref="C28:G28"/>
    <mergeCell ref="C29:G29"/>
    <mergeCell ref="C36:G36"/>
    <mergeCell ref="C37:G37"/>
    <mergeCell ref="C38:G38"/>
    <mergeCell ref="C39:G39"/>
    <mergeCell ref="C40:G40"/>
    <mergeCell ref="C43:G43"/>
    <mergeCell ref="C47:G47"/>
    <mergeCell ref="C49:G49"/>
    <mergeCell ref="C50:G50"/>
    <mergeCell ref="C51:G51"/>
    <mergeCell ref="C52:G52"/>
    <mergeCell ref="C53:G53"/>
    <mergeCell ref="C54:G54"/>
    <mergeCell ref="C59:G59"/>
    <mergeCell ref="C67:G67"/>
    <mergeCell ref="C117:G117"/>
    <mergeCell ref="C80:G80"/>
    <mergeCell ref="C96:G96"/>
    <mergeCell ref="C99:G99"/>
    <mergeCell ref="C103:G103"/>
    <mergeCell ref="C107:G107"/>
    <mergeCell ref="C110:G110"/>
    <mergeCell ref="C78:G78"/>
    <mergeCell ref="C70:G70"/>
    <mergeCell ref="C112:G112"/>
    <mergeCell ref="C114:G114"/>
    <mergeCell ref="C116:G116"/>
  </mergeCells>
  <pageMargins left="0.59055118110236204" right="0.39370078740157499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Zenkl</cp:lastModifiedBy>
  <cp:lastPrinted>2019-07-22T12:53:44Z</cp:lastPrinted>
  <dcterms:created xsi:type="dcterms:W3CDTF">2009-04-08T07:15:50Z</dcterms:created>
  <dcterms:modified xsi:type="dcterms:W3CDTF">2022-01-05T09:30:59Z</dcterms:modified>
</cp:coreProperties>
</file>